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476" windowWidth="11460" windowHeight="6225" activeTab="0"/>
  </bookViews>
  <sheets>
    <sheet name="Labor Costs" sheetId="1" r:id="rId1"/>
  </sheets>
  <definedNames/>
  <calcPr fullCalcOnLoad="1"/>
</workbook>
</file>

<file path=xl/sharedStrings.xml><?xml version="1.0" encoding="utf-8"?>
<sst xmlns="http://schemas.openxmlformats.org/spreadsheetml/2006/main" count="61" uniqueCount="27">
  <si>
    <t>Aramark</t>
  </si>
  <si>
    <t>Hourly
Rate</t>
  </si>
  <si>
    <t>Annual
Salaries</t>
  </si>
  <si>
    <t>Comp.
Rates</t>
  </si>
  <si>
    <t>-</t>
  </si>
  <si>
    <t>Current 
FTE #s</t>
  </si>
  <si>
    <t>Annual
Composite
Costs</t>
  </si>
  <si>
    <t>Total</t>
  </si>
  <si>
    <t>Increase Over
Previous Year</t>
  </si>
  <si>
    <t>Net 
8-Month
Cost
Increase</t>
  </si>
  <si>
    <t xml:space="preserve"> </t>
  </si>
  <si>
    <t>Temporaries (existing)</t>
  </si>
  <si>
    <t>Lead Custodian "E" (new)</t>
  </si>
  <si>
    <t>Custodian "C" (existing)</t>
  </si>
  <si>
    <t>Custodian "B" (new)</t>
  </si>
  <si>
    <t>Custodian "A" (new)</t>
  </si>
  <si>
    <t>Lead Custodian "D" (new)</t>
  </si>
  <si>
    <t>Current:</t>
  </si>
  <si>
    <t>CUSTODIAL STAFFING</t>
  </si>
  <si>
    <t>Full Implementation:</t>
  </si>
  <si>
    <t xml:space="preserve">Custodian "B" </t>
  </si>
  <si>
    <t>Custodian "A"</t>
  </si>
  <si>
    <t xml:space="preserve"> 
FTE #s</t>
  </si>
  <si>
    <t>\</t>
  </si>
  <si>
    <t>Project Inception(on or about 7/1/04):</t>
  </si>
  <si>
    <t xml:space="preserve"> 
Wage &amp;
Fringe Benefit Costs</t>
  </si>
  <si>
    <t xml:space="preserve">   Hourly Rate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</si>
</sst>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"/>
    <numFmt numFmtId="167" formatCode="&quot;$&quot;#,##0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?_);_(@_)"/>
    <numFmt numFmtId="171" formatCode="&quot;$&quot;#,##0.000"/>
    <numFmt numFmtId="172" formatCode="#,##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10"/>
      <name val="Arial"/>
      <family val="2"/>
    </font>
    <font>
      <i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164" fontId="3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/>
    </xf>
    <xf numFmtId="0" fontId="0" fillId="2" borderId="2" xfId="0" applyFill="1" applyBorder="1" applyAlignment="1">
      <alignment/>
    </xf>
    <xf numFmtId="167" fontId="0" fillId="3" borderId="2" xfId="0" applyNumberFormat="1" applyFill="1" applyBorder="1" applyAlignment="1">
      <alignment/>
    </xf>
    <xf numFmtId="164" fontId="0" fillId="4" borderId="2" xfId="0" applyNumberFormat="1" applyFill="1" applyBorder="1" applyAlignment="1">
      <alignment horizontal="center"/>
    </xf>
    <xf numFmtId="0" fontId="0" fillId="3" borderId="2" xfId="0" applyFill="1" applyBorder="1" applyAlignment="1">
      <alignment/>
    </xf>
    <xf numFmtId="167" fontId="0" fillId="4" borderId="2" xfId="0" applyNumberFormat="1" applyFill="1" applyBorder="1" applyAlignment="1">
      <alignment/>
    </xf>
    <xf numFmtId="167" fontId="0" fillId="2" borderId="2" xfId="0" applyNumberFormat="1" applyFill="1" applyBorder="1" applyAlignment="1">
      <alignment/>
    </xf>
    <xf numFmtId="0" fontId="0" fillId="4" borderId="2" xfId="0" applyFill="1" applyBorder="1" applyAlignment="1">
      <alignment/>
    </xf>
    <xf numFmtId="0" fontId="5" fillId="0" borderId="3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4" fontId="6" fillId="0" borderId="4" xfId="0" applyNumberFormat="1" applyFont="1" applyBorder="1" applyAlignment="1">
      <alignment horizontal="center" wrapText="1"/>
    </xf>
    <xf numFmtId="10" fontId="6" fillId="0" borderId="4" xfId="0" applyNumberFormat="1" applyFont="1" applyBorder="1" applyAlignment="1">
      <alignment horizontal="center" wrapText="1"/>
    </xf>
    <xf numFmtId="3" fontId="6" fillId="0" borderId="5" xfId="0" applyNumberFormat="1" applyFont="1" applyBorder="1" applyAlignment="1">
      <alignment horizontal="center" wrapText="1"/>
    </xf>
    <xf numFmtId="0" fontId="5" fillId="5" borderId="6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4" fontId="6" fillId="5" borderId="1" xfId="0" applyNumberFormat="1" applyFont="1" applyFill="1" applyBorder="1" applyAlignment="1">
      <alignment wrapText="1"/>
    </xf>
    <xf numFmtId="10" fontId="6" fillId="5" borderId="1" xfId="0" applyNumberFormat="1" applyFont="1" applyFill="1" applyBorder="1" applyAlignment="1">
      <alignment wrapText="1"/>
    </xf>
    <xf numFmtId="3" fontId="6" fillId="5" borderId="7" xfId="0" applyNumberFormat="1" applyFont="1" applyFill="1" applyBorder="1" applyAlignment="1">
      <alignment wrapText="1"/>
    </xf>
    <xf numFmtId="0" fontId="7" fillId="0" borderId="6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4" fontId="6" fillId="0" borderId="1" xfId="0" applyNumberFormat="1" applyFont="1" applyFill="1" applyBorder="1" applyAlignment="1">
      <alignment wrapText="1"/>
    </xf>
    <xf numFmtId="10" fontId="6" fillId="0" borderId="1" xfId="0" applyNumberFormat="1" applyFont="1" applyFill="1" applyBorder="1" applyAlignment="1">
      <alignment wrapText="1"/>
    </xf>
    <xf numFmtId="3" fontId="6" fillId="0" borderId="7" xfId="0" applyNumberFormat="1" applyFont="1" applyFill="1" applyBorder="1" applyAlignment="1">
      <alignment wrapText="1"/>
    </xf>
    <xf numFmtId="0" fontId="6" fillId="0" borderId="6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7" fontId="6" fillId="0" borderId="1" xfId="0" applyNumberFormat="1" applyFont="1" applyFill="1" applyBorder="1" applyAlignment="1">
      <alignment/>
    </xf>
    <xf numFmtId="10" fontId="8" fillId="0" borderId="1" xfId="0" applyNumberFormat="1" applyFont="1" applyFill="1" applyBorder="1" applyAlignment="1">
      <alignment/>
    </xf>
    <xf numFmtId="169" fontId="6" fillId="0" borderId="1" xfId="0" applyNumberFormat="1" applyFont="1" applyFill="1" applyBorder="1" applyAlignment="1">
      <alignment/>
    </xf>
    <xf numFmtId="167" fontId="6" fillId="0" borderId="7" xfId="0" applyNumberFormat="1" applyFont="1" applyFill="1" applyBorder="1" applyAlignment="1">
      <alignment/>
    </xf>
    <xf numFmtId="10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/>
    </xf>
    <xf numFmtId="167" fontId="6" fillId="0" borderId="7" xfId="0" applyNumberFormat="1" applyFont="1" applyFill="1" applyBorder="1" applyAlignment="1">
      <alignment horizontal="right"/>
    </xf>
    <xf numFmtId="0" fontId="9" fillId="0" borderId="6" xfId="0" applyFont="1" applyFill="1" applyBorder="1" applyAlignment="1">
      <alignment/>
    </xf>
    <xf numFmtId="167" fontId="6" fillId="0" borderId="1" xfId="0" applyNumberFormat="1" applyFont="1" applyFill="1" applyBorder="1" applyAlignment="1">
      <alignment horizontal="center"/>
    </xf>
    <xf numFmtId="10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7" fontId="6" fillId="0" borderId="7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167" fontId="4" fillId="0" borderId="7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164" fontId="6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3" fontId="6" fillId="0" borderId="8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="75" zoomScaleNormal="75" workbookViewId="0" topLeftCell="A1">
      <selection activeCell="C13" sqref="C13"/>
    </sheetView>
  </sheetViews>
  <sheetFormatPr defaultColWidth="9.140625" defaultRowHeight="12.75"/>
  <cols>
    <col min="1" max="1" width="29.7109375" style="0" customWidth="1"/>
    <col min="3" max="3" width="10.57421875" style="0" bestFit="1" customWidth="1"/>
    <col min="4" max="4" width="12.8515625" style="0" hidden="1" customWidth="1"/>
    <col min="5" max="5" width="9.8515625" style="0" hidden="1" customWidth="1"/>
    <col min="6" max="6" width="13.57421875" style="0" hidden="1" customWidth="1"/>
    <col min="7" max="7" width="16.7109375" style="16" bestFit="1" customWidth="1"/>
    <col min="8" max="8" width="10.140625" style="0" hidden="1" customWidth="1"/>
    <col min="9" max="9" width="11.7109375" style="0" hidden="1" customWidth="1"/>
    <col min="10" max="10" width="0" style="0" hidden="1" customWidth="1"/>
    <col min="11" max="11" width="20.140625" style="0" bestFit="1" customWidth="1"/>
  </cols>
  <sheetData>
    <row r="1" spans="1:10" ht="48.75" customHeight="1">
      <c r="A1" s="28" t="s">
        <v>18</v>
      </c>
      <c r="B1" s="29" t="s">
        <v>5</v>
      </c>
      <c r="C1" s="30" t="s">
        <v>1</v>
      </c>
      <c r="D1" s="29" t="s">
        <v>2</v>
      </c>
      <c r="E1" s="31" t="s">
        <v>3</v>
      </c>
      <c r="F1" s="31" t="s">
        <v>6</v>
      </c>
      <c r="G1" s="32" t="s">
        <v>25</v>
      </c>
      <c r="H1" s="19" t="s">
        <v>8</v>
      </c>
      <c r="I1" s="13" t="s">
        <v>9</v>
      </c>
      <c r="J1" s="18"/>
    </row>
    <row r="2" spans="1:10" ht="3.75" customHeight="1">
      <c r="A2" s="33"/>
      <c r="B2" s="34"/>
      <c r="C2" s="35"/>
      <c r="D2" s="34"/>
      <c r="E2" s="36"/>
      <c r="F2" s="36"/>
      <c r="G2" s="37"/>
      <c r="H2" s="20"/>
      <c r="I2" s="9"/>
      <c r="J2" s="2"/>
    </row>
    <row r="3" spans="1:10" ht="12.75" customHeight="1">
      <c r="A3" s="38" t="s">
        <v>17</v>
      </c>
      <c r="B3" s="39"/>
      <c r="C3" s="40"/>
      <c r="D3" s="39"/>
      <c r="E3" s="41"/>
      <c r="F3" s="41"/>
      <c r="G3" s="42"/>
      <c r="H3" s="15"/>
      <c r="I3" s="6"/>
      <c r="J3" s="2"/>
    </row>
    <row r="4" spans="1:10" ht="15">
      <c r="A4" s="43" t="s">
        <v>13</v>
      </c>
      <c r="B4" s="44">
        <v>64</v>
      </c>
      <c r="C4" s="45">
        <v>16.2</v>
      </c>
      <c r="D4" s="46">
        <f>SUM(C4*2080*B4)</f>
        <v>2156544</v>
      </c>
      <c r="E4" s="47">
        <v>0.4613</v>
      </c>
      <c r="F4" s="48">
        <f>SUM(D4*E4)</f>
        <v>994813.7472</v>
      </c>
      <c r="G4" s="49">
        <v>3151358</v>
      </c>
      <c r="H4" s="21"/>
      <c r="I4" s="7"/>
      <c r="J4" s="14"/>
    </row>
    <row r="5" spans="1:10" ht="15">
      <c r="A5" s="43" t="s">
        <v>11</v>
      </c>
      <c r="B5" s="44">
        <v>5</v>
      </c>
      <c r="C5" s="45">
        <v>8.5</v>
      </c>
      <c r="D5" s="46">
        <f>SUM(B5*C5)*2080</f>
        <v>88400</v>
      </c>
      <c r="E5" s="50">
        <v>0.0865</v>
      </c>
      <c r="F5" s="46">
        <f>SUM(D5*E5)</f>
        <v>7646.599999999999</v>
      </c>
      <c r="G5" s="49">
        <v>96047</v>
      </c>
      <c r="H5" s="21"/>
      <c r="I5" s="7"/>
      <c r="J5" s="14"/>
    </row>
    <row r="6" spans="1:10" ht="15">
      <c r="A6" s="43" t="s">
        <v>0</v>
      </c>
      <c r="B6" s="44">
        <v>24.25</v>
      </c>
      <c r="C6" s="51" t="s">
        <v>4</v>
      </c>
      <c r="D6" s="52">
        <v>768288</v>
      </c>
      <c r="E6" s="44" t="s">
        <v>4</v>
      </c>
      <c r="F6" s="44" t="s">
        <v>4</v>
      </c>
      <c r="G6" s="53">
        <v>677987</v>
      </c>
      <c r="H6" s="22" t="e">
        <f>SUM(#REF!-736593)</f>
        <v>#REF!</v>
      </c>
      <c r="I6" s="10" t="e">
        <f>H6/12*8</f>
        <v>#REF!</v>
      </c>
      <c r="J6" s="14"/>
    </row>
    <row r="7" spans="1:12" ht="12" customHeight="1">
      <c r="A7" s="54"/>
      <c r="B7" s="44"/>
      <c r="C7" s="51"/>
      <c r="D7" s="55"/>
      <c r="E7" s="56"/>
      <c r="F7" s="57"/>
      <c r="G7" s="58"/>
      <c r="H7" s="23"/>
      <c r="I7" s="11"/>
      <c r="J7" s="14"/>
      <c r="L7" s="5"/>
    </row>
    <row r="8" spans="1:12" ht="15.75">
      <c r="A8" s="59" t="s">
        <v>7</v>
      </c>
      <c r="B8" s="44">
        <f>SUM(B4:B6)</f>
        <v>93.25</v>
      </c>
      <c r="C8" s="51" t="s">
        <v>10</v>
      </c>
      <c r="D8" s="55" t="s">
        <v>4</v>
      </c>
      <c r="E8" s="56" t="s">
        <v>4</v>
      </c>
      <c r="F8" s="57" t="s">
        <v>4</v>
      </c>
      <c r="G8" s="60">
        <f>SUM(G4+G5+G6)</f>
        <v>3925392</v>
      </c>
      <c r="H8" s="24"/>
      <c r="I8" s="4"/>
      <c r="J8" s="14"/>
      <c r="L8" s="5"/>
    </row>
    <row r="9" spans="1:12" ht="15">
      <c r="A9" s="68" t="s">
        <v>10</v>
      </c>
      <c r="B9" s="69"/>
      <c r="C9" s="69"/>
      <c r="D9" s="69"/>
      <c r="E9" s="69"/>
      <c r="F9" s="69"/>
      <c r="G9" s="63"/>
      <c r="H9" s="24"/>
      <c r="I9" s="4"/>
      <c r="J9" s="14"/>
      <c r="L9" s="5"/>
    </row>
    <row r="10" spans="1:12" ht="15.75" thickBot="1">
      <c r="A10" s="61"/>
      <c r="B10" s="62"/>
      <c r="C10" s="62"/>
      <c r="D10" s="62"/>
      <c r="E10" s="62"/>
      <c r="F10" s="62"/>
      <c r="G10" s="63"/>
      <c r="H10" s="24"/>
      <c r="I10" s="4"/>
      <c r="J10" s="14"/>
      <c r="L10" s="5"/>
    </row>
    <row r="11" spans="1:12" ht="21.75" customHeight="1" hidden="1" thickBot="1">
      <c r="A11" s="64"/>
      <c r="B11" s="64"/>
      <c r="C11" s="64"/>
      <c r="D11" s="64"/>
      <c r="E11" s="64"/>
      <c r="F11" s="64"/>
      <c r="G11" s="63"/>
      <c r="H11" s="25" t="e">
        <f>#REF!-491488</f>
        <v>#REF!</v>
      </c>
      <c r="I11" s="11"/>
      <c r="J11" s="14"/>
      <c r="L11" s="5"/>
    </row>
    <row r="12" spans="1:10" ht="3.75" customHeight="1" hidden="1">
      <c r="A12" s="64"/>
      <c r="B12" s="64"/>
      <c r="C12" s="64"/>
      <c r="D12" s="64"/>
      <c r="E12" s="64"/>
      <c r="F12" s="64"/>
      <c r="G12" s="63"/>
      <c r="H12" s="20"/>
      <c r="I12" s="12"/>
      <c r="J12" s="14"/>
    </row>
    <row r="13" spans="1:10" ht="63.75" customHeight="1">
      <c r="A13" s="28" t="s">
        <v>18</v>
      </c>
      <c r="B13" s="29" t="s">
        <v>22</v>
      </c>
      <c r="C13" s="29" t="s">
        <v>26</v>
      </c>
      <c r="D13" s="29" t="s">
        <v>2</v>
      </c>
      <c r="E13" s="31" t="s">
        <v>3</v>
      </c>
      <c r="F13" s="31" t="s">
        <v>6</v>
      </c>
      <c r="G13" s="32" t="s">
        <v>25</v>
      </c>
      <c r="H13" s="26">
        <f>G4-3061875</f>
        <v>89483</v>
      </c>
      <c r="I13" s="3"/>
      <c r="J13" s="14"/>
    </row>
    <row r="14" spans="1:10" ht="3.75" customHeight="1">
      <c r="A14" s="33"/>
      <c r="B14" s="34"/>
      <c r="C14" s="37" t="s">
        <v>23</v>
      </c>
      <c r="D14" s="34"/>
      <c r="E14" s="36"/>
      <c r="F14" s="36"/>
      <c r="G14" s="37" t="s">
        <v>23</v>
      </c>
      <c r="H14" s="22" t="e">
        <f>#REF!-2392090</f>
        <v>#REF!</v>
      </c>
      <c r="I14" s="10" t="e">
        <f>H14/12*8</f>
        <v>#REF!</v>
      </c>
      <c r="J14" s="14"/>
    </row>
    <row r="15" spans="1:10" ht="27.75" customHeight="1">
      <c r="A15" s="38" t="s">
        <v>24</v>
      </c>
      <c r="B15" s="39"/>
      <c r="C15" s="16"/>
      <c r="D15" s="39"/>
      <c r="E15" s="41"/>
      <c r="F15" s="41"/>
      <c r="G15" s="42"/>
      <c r="H15" s="22"/>
      <c r="I15" s="10"/>
      <c r="J15" s="14"/>
    </row>
    <row r="16" spans="1:10" ht="15">
      <c r="A16" s="43" t="s">
        <v>12</v>
      </c>
      <c r="B16" s="44">
        <v>14</v>
      </c>
      <c r="C16" s="45">
        <v>17.82</v>
      </c>
      <c r="D16" s="46" t="e">
        <f>SUM(#REF!*2080*B16)</f>
        <v>#REF!</v>
      </c>
      <c r="E16" s="47">
        <v>0.4613</v>
      </c>
      <c r="F16" s="48" t="e">
        <f>SUM(D16*E16)</f>
        <v>#REF!</v>
      </c>
      <c r="G16" s="49">
        <v>751065</v>
      </c>
      <c r="H16" s="27"/>
      <c r="I16" s="11"/>
      <c r="J16" s="14"/>
    </row>
    <row r="17" spans="1:10" ht="15">
      <c r="A17" s="43" t="s">
        <v>13</v>
      </c>
      <c r="B17" s="44">
        <v>50</v>
      </c>
      <c r="C17" s="45">
        <v>16.2</v>
      </c>
      <c r="D17" s="46" t="e">
        <f>SUM(B17*#REF!)*2080</f>
        <v>#REF!</v>
      </c>
      <c r="E17" s="50">
        <v>0.0865</v>
      </c>
      <c r="F17" s="46" t="e">
        <f>SUM(D17*E17)</f>
        <v>#REF!</v>
      </c>
      <c r="G17" s="49">
        <v>2438707</v>
      </c>
      <c r="H17" s="21"/>
      <c r="I17" s="3"/>
      <c r="J17" s="14"/>
    </row>
    <row r="18" spans="1:10" ht="15">
      <c r="A18" s="43" t="s">
        <v>14</v>
      </c>
      <c r="B18" s="44">
        <v>5</v>
      </c>
      <c r="C18" s="65">
        <v>10.8</v>
      </c>
      <c r="D18" s="52">
        <v>768288</v>
      </c>
      <c r="E18" s="44" t="s">
        <v>4</v>
      </c>
      <c r="F18" s="44" t="s">
        <v>4</v>
      </c>
      <c r="G18" s="53">
        <v>162614</v>
      </c>
      <c r="H18" s="22" t="e">
        <f>#REF!-159574</f>
        <v>#REF!</v>
      </c>
      <c r="I18" s="10" t="e">
        <f>H18/12*8</f>
        <v>#REF!</v>
      </c>
      <c r="J18" s="14"/>
    </row>
    <row r="19" spans="1:10" ht="15">
      <c r="A19" s="43" t="s">
        <v>15</v>
      </c>
      <c r="B19" s="44">
        <v>26</v>
      </c>
      <c r="C19" s="65">
        <v>8.75</v>
      </c>
      <c r="D19" s="52"/>
      <c r="E19" s="44"/>
      <c r="F19" s="44"/>
      <c r="G19" s="53">
        <v>515565</v>
      </c>
      <c r="H19" s="22"/>
      <c r="I19" s="10"/>
      <c r="J19" s="14"/>
    </row>
    <row r="20" spans="1:10" ht="15">
      <c r="A20" s="54"/>
      <c r="B20" s="44"/>
      <c r="C20" s="66"/>
      <c r="D20" s="55"/>
      <c r="E20" s="56"/>
      <c r="F20" s="57"/>
      <c r="G20" s="58"/>
      <c r="H20" s="25" t="e">
        <f>#REF!-1691484</f>
        <v>#REF!</v>
      </c>
      <c r="I20" s="11"/>
      <c r="J20" s="14"/>
    </row>
    <row r="21" spans="1:10" ht="15.75">
      <c r="A21" s="59" t="s">
        <v>7</v>
      </c>
      <c r="B21" s="44">
        <f>SUM(B16:B19)</f>
        <v>95</v>
      </c>
      <c r="C21" s="66"/>
      <c r="D21" s="55" t="s">
        <v>4</v>
      </c>
      <c r="E21" s="56" t="s">
        <v>4</v>
      </c>
      <c r="F21" s="57" t="s">
        <v>4</v>
      </c>
      <c r="G21" s="60">
        <f>SUM(G16+G17+G18+G19)</f>
        <v>3867951</v>
      </c>
      <c r="H21" s="21"/>
      <c r="I21" s="3"/>
      <c r="J21" s="14"/>
    </row>
    <row r="22" spans="1:10" ht="15">
      <c r="A22" s="68" t="s">
        <v>10</v>
      </c>
      <c r="B22" s="69"/>
      <c r="C22" s="69"/>
      <c r="D22" s="69"/>
      <c r="E22" s="69"/>
      <c r="F22" s="69"/>
      <c r="G22" s="67"/>
      <c r="H22" s="22" t="e">
        <f>#REF!-505648</f>
        <v>#REF!</v>
      </c>
      <c r="I22" s="10" t="e">
        <f>H22/12*8</f>
        <v>#REF!</v>
      </c>
      <c r="J22" s="14"/>
    </row>
    <row r="23" spans="1:10" ht="15">
      <c r="A23" s="61"/>
      <c r="B23" s="62"/>
      <c r="C23" s="62"/>
      <c r="D23" s="62"/>
      <c r="E23" s="62"/>
      <c r="F23" s="62"/>
      <c r="G23" s="63"/>
      <c r="H23" s="22"/>
      <c r="I23" s="10"/>
      <c r="J23" s="14"/>
    </row>
    <row r="24" spans="1:10" ht="15.75" thickBot="1">
      <c r="A24" s="64"/>
      <c r="B24" s="64"/>
      <c r="C24" s="64"/>
      <c r="D24" s="64"/>
      <c r="E24" s="64"/>
      <c r="F24" s="64"/>
      <c r="G24" s="63"/>
      <c r="H24" s="25" t="e">
        <f>#REF!-544544</f>
        <v>#REF!</v>
      </c>
      <c r="I24" s="11"/>
      <c r="J24" s="14"/>
    </row>
    <row r="25" spans="1:12" ht="48" customHeight="1">
      <c r="A25" s="28" t="s">
        <v>18</v>
      </c>
      <c r="B25" s="29" t="s">
        <v>22</v>
      </c>
      <c r="C25" s="30" t="s">
        <v>1</v>
      </c>
      <c r="D25" s="29" t="s">
        <v>2</v>
      </c>
      <c r="E25" s="31" t="s">
        <v>3</v>
      </c>
      <c r="F25" s="31" t="s">
        <v>6</v>
      </c>
      <c r="G25" s="32" t="s">
        <v>25</v>
      </c>
      <c r="H25" s="21">
        <v>0</v>
      </c>
      <c r="I25" s="3"/>
      <c r="J25" s="14"/>
      <c r="L25" s="5"/>
    </row>
    <row r="26" spans="1:10" ht="3.75" customHeight="1">
      <c r="A26" s="33"/>
      <c r="B26" s="34"/>
      <c r="C26" s="35"/>
      <c r="D26" s="34"/>
      <c r="E26" s="36"/>
      <c r="F26" s="36"/>
      <c r="G26" s="37"/>
      <c r="H26" s="27"/>
      <c r="I26" s="8"/>
      <c r="J26" s="14"/>
    </row>
    <row r="27" spans="1:10" ht="15">
      <c r="A27" s="38" t="s">
        <v>19</v>
      </c>
      <c r="B27" s="39"/>
      <c r="C27" s="40"/>
      <c r="D27" s="39"/>
      <c r="E27" s="41"/>
      <c r="F27" s="41"/>
      <c r="G27" s="42"/>
      <c r="H27" s="21"/>
      <c r="I27" s="7"/>
      <c r="J27" s="14"/>
    </row>
    <row r="28" spans="1:8" ht="15">
      <c r="A28" s="43" t="s">
        <v>16</v>
      </c>
      <c r="B28" s="44">
        <v>14</v>
      </c>
      <c r="C28" s="45">
        <v>11.88</v>
      </c>
      <c r="D28" s="46">
        <f>SUM(C28*2080*B28)</f>
        <v>345945.60000000003</v>
      </c>
      <c r="E28" s="47">
        <v>0.4613</v>
      </c>
      <c r="F28" s="48">
        <f>SUM(D28*E28)</f>
        <v>159584.70528000002</v>
      </c>
      <c r="G28" s="49">
        <v>505530</v>
      </c>
      <c r="H28" s="1"/>
    </row>
    <row r="29" spans="1:7" ht="15">
      <c r="A29" s="43" t="s">
        <v>20</v>
      </c>
      <c r="B29" s="44">
        <v>53</v>
      </c>
      <c r="C29" s="45">
        <v>10.8</v>
      </c>
      <c r="D29" s="46">
        <f>SUM(B29*C29)*2080</f>
        <v>1190592.0000000002</v>
      </c>
      <c r="E29" s="50">
        <v>0.0865</v>
      </c>
      <c r="F29" s="46">
        <f>SUM(D29*E29)</f>
        <v>102986.20800000001</v>
      </c>
      <c r="G29" s="49">
        <v>1739812</v>
      </c>
    </row>
    <row r="30" spans="1:7" ht="15">
      <c r="A30" s="43" t="s">
        <v>21</v>
      </c>
      <c r="B30" s="44">
        <v>28</v>
      </c>
      <c r="C30" s="65">
        <v>8.75</v>
      </c>
      <c r="D30" s="52">
        <v>768288</v>
      </c>
      <c r="E30" s="44" t="s">
        <v>4</v>
      </c>
      <c r="F30" s="44" t="s">
        <v>4</v>
      </c>
      <c r="G30" s="53">
        <v>560560</v>
      </c>
    </row>
    <row r="31" spans="1:7" ht="15">
      <c r="A31" s="54"/>
      <c r="B31" s="44"/>
      <c r="C31" s="51"/>
      <c r="D31" s="55"/>
      <c r="E31" s="56"/>
      <c r="F31" s="57"/>
      <c r="G31" s="58"/>
    </row>
    <row r="32" spans="1:7" ht="15.75">
      <c r="A32" s="59" t="s">
        <v>7</v>
      </c>
      <c r="B32" s="44">
        <f>SUM(B28:B30)</f>
        <v>95</v>
      </c>
      <c r="C32" s="51" t="s">
        <v>10</v>
      </c>
      <c r="D32" s="55" t="s">
        <v>4</v>
      </c>
      <c r="E32" s="56" t="s">
        <v>4</v>
      </c>
      <c r="F32" s="57" t="s">
        <v>4</v>
      </c>
      <c r="G32" s="60">
        <f>SUM(G28+G29+G30)</f>
        <v>2805902</v>
      </c>
    </row>
    <row r="33" ht="15">
      <c r="G33" s="63"/>
    </row>
    <row r="34" spans="1:6" ht="15">
      <c r="A34" s="68"/>
      <c r="B34" s="69"/>
      <c r="C34" s="69"/>
      <c r="D34" s="69"/>
      <c r="E34" s="69"/>
      <c r="F34" s="69"/>
    </row>
    <row r="35" spans="7:8" ht="12.75">
      <c r="G35" s="17"/>
      <c r="H35" s="1"/>
    </row>
    <row r="42" ht="48.75" customHeight="1"/>
    <row r="54" ht="48.75" customHeight="1"/>
    <row r="66" ht="48.75" customHeight="1"/>
  </sheetData>
  <mergeCells count="3">
    <mergeCell ref="A9:F9"/>
    <mergeCell ref="A22:F22"/>
    <mergeCell ref="A34:F34"/>
  </mergeCells>
  <printOptions horizontalCentered="1" verticalCentered="1"/>
  <pageMargins left="0.75" right="0.75" top="1" bottom="0.5" header="0.5" footer="0.5"/>
  <pageSetup horizontalDpi="600" verticalDpi="600" orientation="portrait" r:id="rId1"/>
  <headerFooter alignWithMargins="0">
    <oddHeader>&amp;C&amp;"Arial,Bold"&amp;12
Proposed Letter of Agreement with OUCMT/MEA
Hourly Staffing/Wage Comparison&amp;R&amp;"Arial,Bold"ATTACHMENT 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Rhonda Saunders</cp:lastModifiedBy>
  <cp:lastPrinted>2004-04-29T12:07:47Z</cp:lastPrinted>
  <dcterms:created xsi:type="dcterms:W3CDTF">2003-11-11T13:52:47Z</dcterms:created>
  <dcterms:modified xsi:type="dcterms:W3CDTF">2004-04-29T12:10:27Z</dcterms:modified>
  <cp:category/>
  <cp:version/>
  <cp:contentType/>
  <cp:contentStatus/>
</cp:coreProperties>
</file>