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4320" windowWidth="5280" windowHeight="2010" tabRatio="335" activeTab="0"/>
  </bookViews>
  <sheets>
    <sheet name="Major Unit" sheetId="1" r:id="rId1"/>
    <sheet name="Category" sheetId="2" state="hidden" r:id="rId2"/>
    <sheet name="Sheet2" sheetId="3" r:id="rId3"/>
    <sheet name="Sheet3" sheetId="4" r:id="rId4"/>
  </sheets>
  <definedNames>
    <definedName name="_xlnm.Print_Area" localSheetId="1">'Category'!$A$11:$F$64</definedName>
    <definedName name="_xlnm.Print_Area" localSheetId="0">'Major Unit'!$A$1:$F$31</definedName>
    <definedName name="_xlnm.Print_Titles" localSheetId="1">'Category'!$2:$10</definedName>
  </definedNames>
  <calcPr fullCalcOnLoad="1"/>
</workbook>
</file>

<file path=xl/sharedStrings.xml><?xml version="1.0" encoding="utf-8"?>
<sst xmlns="http://schemas.openxmlformats.org/spreadsheetml/2006/main" count="283" uniqueCount="103">
  <si>
    <t>Finance &amp; Administration</t>
  </si>
  <si>
    <t>President</t>
  </si>
  <si>
    <t>Student Affairs</t>
  </si>
  <si>
    <t>University Relations</t>
  </si>
  <si>
    <t>Total</t>
  </si>
  <si>
    <t>Budget</t>
  </si>
  <si>
    <t>% of</t>
  </si>
  <si>
    <t>Oakland University</t>
  </si>
  <si>
    <t>General Fund Budget Performance Summary</t>
  </si>
  <si>
    <t>As of March 31, 2002</t>
  </si>
  <si>
    <t>Expenditures</t>
  </si>
  <si>
    <t>Year to Date</t>
  </si>
  <si>
    <t>&amp; Expenditures</t>
  </si>
  <si>
    <t>Category</t>
  </si>
  <si>
    <t>Salaries:</t>
  </si>
  <si>
    <t>Fringe Benefits:</t>
  </si>
  <si>
    <t>Other Operating:</t>
  </si>
  <si>
    <t>Total by Category</t>
  </si>
  <si>
    <t>Sub-Total For Salaries</t>
  </si>
  <si>
    <t>Sub-Total For Fringe Benefits</t>
  </si>
  <si>
    <t>Sub-Total For Other Operating</t>
  </si>
  <si>
    <t>FY 2002</t>
  </si>
  <si>
    <t>Encumbrances</t>
  </si>
  <si>
    <t>College of Arts &amp; Sciences</t>
  </si>
  <si>
    <t>School of Business Administration</t>
  </si>
  <si>
    <t>School of Education and Human Services</t>
  </si>
  <si>
    <t>School of Nursing</t>
  </si>
  <si>
    <t>School of Health Sciences</t>
  </si>
  <si>
    <t>School of Engineering and Computer Science</t>
  </si>
  <si>
    <t>General</t>
  </si>
  <si>
    <t>ATTRIBUTE_VALUE_CODE</t>
  </si>
  <si>
    <t>SumOfADJ_BUDGET</t>
  </si>
  <si>
    <t>SumOfYTD_ACTIVI</t>
  </si>
  <si>
    <t>SumOfBUD_RESERV</t>
  </si>
  <si>
    <t>101</t>
  </si>
  <si>
    <t>102</t>
  </si>
  <si>
    <t>103</t>
  </si>
  <si>
    <t>104</t>
  </si>
  <si>
    <t>105</t>
  </si>
  <si>
    <t>106</t>
  </si>
  <si>
    <t>107</t>
  </si>
  <si>
    <t>Eye Research Institute</t>
  </si>
  <si>
    <t>108</t>
  </si>
  <si>
    <t>Library Sciences</t>
  </si>
  <si>
    <t>109</t>
  </si>
  <si>
    <t>Research and Graduate Study</t>
  </si>
  <si>
    <t>110</t>
  </si>
  <si>
    <t>Instructional and Information Technology</t>
  </si>
  <si>
    <t>15</t>
  </si>
  <si>
    <t/>
  </si>
  <si>
    <t>199</t>
  </si>
  <si>
    <t>Academic Affairs - Other</t>
  </si>
  <si>
    <t>2</t>
  </si>
  <si>
    <t>21</t>
  </si>
  <si>
    <t>FA - Purchased Utilities</t>
  </si>
  <si>
    <t>3</t>
  </si>
  <si>
    <t>4</t>
  </si>
  <si>
    <t>5</t>
  </si>
  <si>
    <t>6</t>
  </si>
  <si>
    <t>General and Fixed</t>
  </si>
  <si>
    <t>7</t>
  </si>
  <si>
    <t>Undistributed</t>
  </si>
  <si>
    <t>Desc</t>
  </si>
  <si>
    <t>Controllable</t>
  </si>
  <si>
    <t>C Descrip</t>
  </si>
  <si>
    <t>Salaries</t>
  </si>
  <si>
    <t>Fringe Benefits</t>
  </si>
  <si>
    <t xml:space="preserve">   College of Arts &amp; Sciences</t>
  </si>
  <si>
    <t xml:space="preserve">   School of Business Administration</t>
  </si>
  <si>
    <t xml:space="preserve">   School of Education and Human Services</t>
  </si>
  <si>
    <t xml:space="preserve">   School of Engineering and Computer Science</t>
  </si>
  <si>
    <t xml:space="preserve">   School of Health Sciences</t>
  </si>
  <si>
    <t xml:space="preserve">   School of Nursing</t>
  </si>
  <si>
    <t xml:space="preserve">   Library Sciences</t>
  </si>
  <si>
    <t xml:space="preserve">   Instructional and Informational Technology</t>
  </si>
  <si>
    <t xml:space="preserve">   Academic Affairs - Other</t>
  </si>
  <si>
    <t xml:space="preserve">   Finance &amp; Administration</t>
  </si>
  <si>
    <t xml:space="preserve">   President</t>
  </si>
  <si>
    <t xml:space="preserve">   Student Affairs</t>
  </si>
  <si>
    <t xml:space="preserve">   University Relations</t>
  </si>
  <si>
    <t xml:space="preserve">   General</t>
  </si>
  <si>
    <t>Financial Aid</t>
  </si>
  <si>
    <t>Major Unit</t>
  </si>
  <si>
    <t>Total by Major Unit</t>
  </si>
  <si>
    <t>ATTRIBUTE_TYPE_CODE</t>
  </si>
  <si>
    <t>ATTRIBUTE_TYPE_DESCRIPTION</t>
  </si>
  <si>
    <t>11</t>
  </si>
  <si>
    <t>12</t>
  </si>
  <si>
    <t>13</t>
  </si>
  <si>
    <t>14</t>
  </si>
  <si>
    <t>16</t>
  </si>
  <si>
    <t>17</t>
  </si>
  <si>
    <t>Kresge Library</t>
  </si>
  <si>
    <t>18</t>
  </si>
  <si>
    <t>19</t>
  </si>
  <si>
    <t>FY 2003</t>
  </si>
  <si>
    <t>As of March 31, 2003</t>
  </si>
  <si>
    <t>Base Budget</t>
  </si>
  <si>
    <t>Carryforwards</t>
  </si>
  <si>
    <t>One-time reductions</t>
  </si>
  <si>
    <t>Academic Affairs Total</t>
  </si>
  <si>
    <t>General Fund Total</t>
  </si>
  <si>
    <t>ATTACHMENT 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</si>
</sst>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9">
    <font>
      <sz val="10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165" fontId="4" fillId="0" borderId="0" xfId="15" applyNumberFormat="1" applyFont="1" applyAlignment="1">
      <alignment/>
    </xf>
    <xf numFmtId="0" fontId="5" fillId="0" borderId="0" xfId="0" applyFont="1" applyAlignment="1">
      <alignment/>
    </xf>
    <xf numFmtId="165" fontId="4" fillId="0" borderId="2" xfId="15" applyNumberFormat="1" applyFont="1" applyBorder="1" applyAlignment="1">
      <alignment/>
    </xf>
    <xf numFmtId="165" fontId="4" fillId="0" borderId="0" xfId="15" applyNumberFormat="1" applyFont="1" applyBorder="1" applyAlignment="1">
      <alignment/>
    </xf>
    <xf numFmtId="0" fontId="5" fillId="0" borderId="0" xfId="0" applyFont="1" applyAlignment="1">
      <alignment horizontal="center"/>
    </xf>
    <xf numFmtId="165" fontId="0" fillId="0" borderId="0" xfId="15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65" fontId="4" fillId="0" borderId="0" xfId="15" applyNumberFormat="1" applyFont="1" applyBorder="1" applyAlignment="1">
      <alignment horizontal="right"/>
    </xf>
    <xf numFmtId="165" fontId="4" fillId="0" borderId="0" xfId="15" applyNumberFormat="1" applyFont="1" applyAlignment="1">
      <alignment horizontal="right"/>
    </xf>
    <xf numFmtId="165" fontId="4" fillId="0" borderId="2" xfId="0" applyNumberFormat="1" applyFont="1" applyBorder="1" applyAlignment="1">
      <alignment/>
    </xf>
    <xf numFmtId="9" fontId="4" fillId="0" borderId="2" xfId="21" applyFont="1" applyBorder="1" applyAlignment="1">
      <alignment horizontal="center"/>
    </xf>
    <xf numFmtId="9" fontId="4" fillId="0" borderId="0" xfId="21" applyFont="1" applyAlignment="1">
      <alignment horizontal="center"/>
    </xf>
    <xf numFmtId="0" fontId="7" fillId="2" borderId="3" xfId="20" applyFont="1" applyFill="1" applyBorder="1" applyAlignment="1">
      <alignment horizontal="center"/>
      <protection/>
    </xf>
    <xf numFmtId="165" fontId="7" fillId="2" borderId="3" xfId="15" applyNumberFormat="1" applyFont="1" applyFill="1" applyBorder="1" applyAlignment="1">
      <alignment horizontal="center"/>
    </xf>
    <xf numFmtId="0" fontId="7" fillId="0" borderId="4" xfId="20" applyFont="1" applyFill="1" applyBorder="1" applyAlignment="1">
      <alignment horizontal="right" wrapText="1"/>
      <protection/>
    </xf>
    <xf numFmtId="0" fontId="7" fillId="0" borderId="4" xfId="20" applyFont="1" applyFill="1" applyBorder="1" applyAlignment="1">
      <alignment horizontal="left" wrapText="1"/>
      <protection/>
    </xf>
    <xf numFmtId="165" fontId="7" fillId="0" borderId="4" xfId="15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165" fontId="8" fillId="0" borderId="0" xfId="15" applyNumberFormat="1" applyFont="1" applyAlignment="1">
      <alignment/>
    </xf>
    <xf numFmtId="165" fontId="0" fillId="0" borderId="0" xfId="0" applyNumberFormat="1" applyFont="1" applyAlignment="1">
      <alignment/>
    </xf>
    <xf numFmtId="166" fontId="4" fillId="0" borderId="0" xfId="21" applyNumberFormat="1" applyFont="1" applyBorder="1" applyAlignment="1">
      <alignment horizontal="center"/>
    </xf>
    <xf numFmtId="166" fontId="4" fillId="0" borderId="0" xfId="0" applyNumberFormat="1" applyFont="1" applyAlignment="1">
      <alignment/>
    </xf>
    <xf numFmtId="166" fontId="4" fillId="0" borderId="2" xfId="21" applyNumberFormat="1" applyFont="1" applyBorder="1" applyAlignment="1">
      <alignment horizontal="center"/>
    </xf>
    <xf numFmtId="0" fontId="1" fillId="2" borderId="3" xfId="19" applyFont="1" applyFill="1" applyBorder="1" applyAlignment="1">
      <alignment horizontal="center"/>
      <protection/>
    </xf>
    <xf numFmtId="43" fontId="1" fillId="2" borderId="3" xfId="15" applyFont="1" applyFill="1" applyBorder="1" applyAlignment="1">
      <alignment horizontal="center"/>
    </xf>
    <xf numFmtId="0" fontId="1" fillId="0" borderId="4" xfId="19" applyFont="1" applyFill="1" applyBorder="1" applyAlignment="1">
      <alignment horizontal="left" wrapText="1"/>
      <protection/>
    </xf>
    <xf numFmtId="43" fontId="1" fillId="0" borderId="4" xfId="15" applyFont="1" applyFill="1" applyBorder="1" applyAlignment="1">
      <alignment horizontal="right" wrapText="1"/>
    </xf>
    <xf numFmtId="0" fontId="1" fillId="0" borderId="0" xfId="19" applyFont="1" applyFill="1" applyBorder="1" applyAlignment="1">
      <alignment horizontal="left" wrapText="1"/>
      <protection/>
    </xf>
    <xf numFmtId="43" fontId="1" fillId="0" borderId="0" xfId="15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43" fontId="0" fillId="0" borderId="0" xfId="15" applyFont="1" applyBorder="1" applyAlignment="1">
      <alignment/>
    </xf>
    <xf numFmtId="43" fontId="0" fillId="0" borderId="0" xfId="15" applyFont="1" applyAlignment="1">
      <alignment/>
    </xf>
    <xf numFmtId="165" fontId="4" fillId="0" borderId="5" xfId="15" applyNumberFormat="1" applyFont="1" applyBorder="1" applyAlignment="1">
      <alignment horizontal="right"/>
    </xf>
    <xf numFmtId="166" fontId="4" fillId="0" borderId="5" xfId="2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2" xfId="19"/>
    <cellStyle name="Normal_Sheet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="90" zoomScaleNormal="90" workbookViewId="0" topLeftCell="A1">
      <selection activeCell="A1" sqref="A1:F31"/>
    </sheetView>
  </sheetViews>
  <sheetFormatPr defaultColWidth="9.140625" defaultRowHeight="12.75"/>
  <cols>
    <col min="1" max="1" width="47.8515625" style="1" bestFit="1" customWidth="1"/>
    <col min="2" max="2" width="16.421875" style="1" bestFit="1" customWidth="1"/>
    <col min="3" max="3" width="16.140625" style="1" bestFit="1" customWidth="1"/>
    <col min="4" max="4" width="18.28125" style="1" bestFit="1" customWidth="1"/>
    <col min="5" max="5" width="18.57421875" style="1" bestFit="1" customWidth="1"/>
    <col min="6" max="6" width="7.8515625" style="1" bestFit="1" customWidth="1"/>
    <col min="7" max="16384" width="9.140625" style="1" customWidth="1"/>
  </cols>
  <sheetData>
    <row r="1" spans="5:6" ht="12.75">
      <c r="E1" s="44" t="s">
        <v>102</v>
      </c>
      <c r="F1" s="45"/>
    </row>
    <row r="2" spans="1:6" ht="18">
      <c r="A2" s="46" t="s">
        <v>7</v>
      </c>
      <c r="B2" s="46"/>
      <c r="C2" s="46"/>
      <c r="D2" s="46"/>
      <c r="E2" s="46"/>
      <c r="F2" s="46"/>
    </row>
    <row r="3" spans="1:6" ht="18">
      <c r="A3" s="46" t="s">
        <v>8</v>
      </c>
      <c r="B3" s="46"/>
      <c r="C3" s="46"/>
      <c r="D3" s="46"/>
      <c r="E3" s="46"/>
      <c r="F3" s="46"/>
    </row>
    <row r="4" spans="1:6" ht="18">
      <c r="A4" s="46" t="s">
        <v>83</v>
      </c>
      <c r="B4" s="46"/>
      <c r="C4" s="46"/>
      <c r="D4" s="46"/>
      <c r="E4" s="46"/>
      <c r="F4" s="46"/>
    </row>
    <row r="5" spans="1:6" ht="18">
      <c r="A5" s="46" t="s">
        <v>96</v>
      </c>
      <c r="B5" s="46"/>
      <c r="C5" s="46"/>
      <c r="D5" s="46"/>
      <c r="E5" s="46"/>
      <c r="F5" s="46"/>
    </row>
    <row r="6" ht="12.75">
      <c r="A6" s="15"/>
    </row>
    <row r="7" ht="12.75">
      <c r="A7" s="15"/>
    </row>
    <row r="8" spans="1:7" ht="15">
      <c r="A8" s="3"/>
      <c r="B8" s="3"/>
      <c r="C8" s="3"/>
      <c r="D8" s="3"/>
      <c r="E8" s="16"/>
      <c r="F8" s="3"/>
      <c r="G8" s="3"/>
    </row>
    <row r="9" spans="1:7" ht="15.75">
      <c r="A9" s="2"/>
      <c r="B9" s="5"/>
      <c r="C9" s="5" t="s">
        <v>95</v>
      </c>
      <c r="D9" s="5"/>
      <c r="E9" s="5" t="s">
        <v>4</v>
      </c>
      <c r="F9" s="5"/>
      <c r="G9" s="3"/>
    </row>
    <row r="10" spans="1:7" ht="15.75">
      <c r="A10" s="2"/>
      <c r="B10" s="5" t="s">
        <v>95</v>
      </c>
      <c r="C10" s="5" t="s">
        <v>11</v>
      </c>
      <c r="D10" s="5" t="s">
        <v>5</v>
      </c>
      <c r="E10" s="5" t="s">
        <v>22</v>
      </c>
      <c r="F10" s="5" t="s">
        <v>6</v>
      </c>
      <c r="G10" s="3"/>
    </row>
    <row r="11" spans="1:7" ht="16.5" thickBot="1">
      <c r="A11" s="6" t="s">
        <v>82</v>
      </c>
      <c r="B11" s="7" t="s">
        <v>5</v>
      </c>
      <c r="C11" s="7" t="s">
        <v>10</v>
      </c>
      <c r="D11" s="7" t="s">
        <v>22</v>
      </c>
      <c r="E11" s="7" t="s">
        <v>12</v>
      </c>
      <c r="F11" s="7" t="s">
        <v>4</v>
      </c>
      <c r="G11" s="3"/>
    </row>
    <row r="12" spans="1:7" ht="15.75">
      <c r="A12" s="8"/>
      <c r="B12" s="17"/>
      <c r="C12" s="17"/>
      <c r="D12" s="17"/>
      <c r="E12" s="17"/>
      <c r="F12" s="16"/>
      <c r="G12" s="3"/>
    </row>
    <row r="13" spans="1:7" ht="15">
      <c r="A13" s="3" t="str">
        <f>+Sheet2!B2</f>
        <v>College of Arts &amp; Sciences</v>
      </c>
      <c r="B13" s="17">
        <f>ROUND(+Sheet2!C2,0)</f>
        <v>26032072</v>
      </c>
      <c r="C13" s="17">
        <f>ROUND(+Sheet2!D2,0)</f>
        <v>22684403</v>
      </c>
      <c r="D13" s="17">
        <f>ROUND(+Sheet2!E2,0)</f>
        <v>75266</v>
      </c>
      <c r="E13" s="17">
        <f>SUM(C13:D13)</f>
        <v>22759669</v>
      </c>
      <c r="F13" s="30">
        <f>+E13/B13</f>
        <v>0.8742934100673969</v>
      </c>
      <c r="G13" s="3"/>
    </row>
    <row r="14" spans="1:7" ht="15">
      <c r="A14" s="3" t="str">
        <f>+Sheet2!B3</f>
        <v>School of Business Administration</v>
      </c>
      <c r="B14" s="17">
        <f>ROUND(+Sheet2!C3,0)</f>
        <v>9328812</v>
      </c>
      <c r="C14" s="17">
        <f>ROUND(+Sheet2!D3,0)</f>
        <v>7728689</v>
      </c>
      <c r="D14" s="17">
        <f>ROUND(+Sheet2!E3,0)</f>
        <v>56749</v>
      </c>
      <c r="E14" s="17">
        <f aca="true" t="shared" si="0" ref="E14:E21">SUM(C14:D14)</f>
        <v>7785438</v>
      </c>
      <c r="F14" s="30">
        <f aca="true" t="shared" si="1" ref="F14:F22">+E14/B14</f>
        <v>0.8345583553404228</v>
      </c>
      <c r="G14" s="3"/>
    </row>
    <row r="15" spans="1:7" ht="15">
      <c r="A15" s="3" t="str">
        <f>+Sheet2!B4</f>
        <v>School of Education and Human Services</v>
      </c>
      <c r="B15" s="17">
        <f>ROUND(+Sheet2!C4,0)</f>
        <v>10698457</v>
      </c>
      <c r="C15" s="17">
        <f>ROUND(+Sheet2!D4,0)</f>
        <v>8139687</v>
      </c>
      <c r="D15" s="17">
        <f>ROUND(+Sheet2!E4,0)</f>
        <v>114806</v>
      </c>
      <c r="E15" s="17">
        <f t="shared" si="0"/>
        <v>8254493</v>
      </c>
      <c r="F15" s="30">
        <f t="shared" si="1"/>
        <v>0.7715592070893962</v>
      </c>
      <c r="G15" s="3"/>
    </row>
    <row r="16" spans="1:7" ht="15">
      <c r="A16" s="3" t="str">
        <f>+Sheet2!B5</f>
        <v>School of Engineering and Computer Science</v>
      </c>
      <c r="B16" s="17">
        <f>ROUND(+Sheet2!C5,0)</f>
        <v>7678917</v>
      </c>
      <c r="C16" s="17">
        <f>ROUND(+Sheet2!D5,0)</f>
        <v>6356514</v>
      </c>
      <c r="D16" s="17">
        <f>ROUND(+Sheet2!E5,0)</f>
        <v>14030</v>
      </c>
      <c r="E16" s="17">
        <f t="shared" si="0"/>
        <v>6370544</v>
      </c>
      <c r="F16" s="30">
        <f t="shared" si="1"/>
        <v>0.8296149053310512</v>
      </c>
      <c r="G16" s="3"/>
    </row>
    <row r="17" spans="1:7" ht="15">
      <c r="A17" s="3" t="str">
        <f>+Sheet2!B6</f>
        <v>School of Health Sciences</v>
      </c>
      <c r="B17" s="17">
        <f>ROUND(+Sheet2!C6,0)</f>
        <v>2934011</v>
      </c>
      <c r="C17" s="17">
        <f>ROUND(+Sheet2!D6,0)</f>
        <v>2255721</v>
      </c>
      <c r="D17" s="17">
        <f>ROUND(+Sheet2!E6,0)</f>
        <v>8722</v>
      </c>
      <c r="E17" s="17">
        <f t="shared" si="0"/>
        <v>2264443</v>
      </c>
      <c r="F17" s="30">
        <f t="shared" si="1"/>
        <v>0.7717909033060885</v>
      </c>
      <c r="G17" s="3"/>
    </row>
    <row r="18" spans="1:7" ht="15">
      <c r="A18" s="3" t="str">
        <f>+Sheet2!B7</f>
        <v>School of Nursing</v>
      </c>
      <c r="B18" s="17">
        <f>ROUND(+Sheet2!C7,0)</f>
        <v>2812771</v>
      </c>
      <c r="C18" s="17">
        <f>ROUND(+Sheet2!D7,0)</f>
        <v>2216287</v>
      </c>
      <c r="D18" s="17">
        <f>ROUND(+Sheet2!E7,0)</f>
        <v>136</v>
      </c>
      <c r="E18" s="17">
        <f t="shared" si="0"/>
        <v>2216423</v>
      </c>
      <c r="F18" s="30">
        <f t="shared" si="1"/>
        <v>0.787985584322364</v>
      </c>
      <c r="G18" s="3"/>
    </row>
    <row r="19" spans="1:7" ht="15">
      <c r="A19" s="3" t="str">
        <f>+Sheet2!B8</f>
        <v>Kresge Library</v>
      </c>
      <c r="B19" s="17">
        <f>ROUND(+Sheet2!C8,0)</f>
        <v>4086359</v>
      </c>
      <c r="C19" s="17">
        <f>ROUND(+Sheet2!D8,0)</f>
        <v>2936536</v>
      </c>
      <c r="D19" s="17">
        <f>ROUND(+Sheet2!E8,0)</f>
        <v>32205</v>
      </c>
      <c r="E19" s="17">
        <f t="shared" si="0"/>
        <v>2968741</v>
      </c>
      <c r="F19" s="30">
        <f t="shared" si="1"/>
        <v>0.7265002903562805</v>
      </c>
      <c r="G19" s="3"/>
    </row>
    <row r="20" spans="1:7" ht="15">
      <c r="A20" s="3" t="str">
        <f>+Sheet2!B9</f>
        <v>Instructional and Information Technology</v>
      </c>
      <c r="B20" s="17">
        <f>ROUND(+Sheet2!C9,0)</f>
        <v>6172285</v>
      </c>
      <c r="C20" s="17">
        <f>ROUND(+Sheet2!D9,0)</f>
        <v>4497680</v>
      </c>
      <c r="D20" s="17">
        <f>ROUND(+Sheet2!E9,0)</f>
        <v>195962</v>
      </c>
      <c r="E20" s="17">
        <f t="shared" si="0"/>
        <v>4693642</v>
      </c>
      <c r="F20" s="30">
        <f t="shared" si="1"/>
        <v>0.7604383141737622</v>
      </c>
      <c r="G20" s="3"/>
    </row>
    <row r="21" spans="1:7" ht="15">
      <c r="A21" s="3" t="str">
        <f>+Sheet2!B10</f>
        <v>Academic Affairs - Other</v>
      </c>
      <c r="B21" s="17">
        <f>ROUND(+Sheet2!C10,0)</f>
        <v>13636656</v>
      </c>
      <c r="C21" s="17">
        <f>ROUND(+Sheet2!D10,0)</f>
        <v>7969206</v>
      </c>
      <c r="D21" s="17">
        <f>ROUND(+Sheet2!E10,0)</f>
        <v>147986</v>
      </c>
      <c r="E21" s="17">
        <f t="shared" si="0"/>
        <v>8117192</v>
      </c>
      <c r="F21" s="30">
        <f t="shared" si="1"/>
        <v>0.5952479845498779</v>
      </c>
      <c r="G21" s="3"/>
    </row>
    <row r="22" spans="1:7" ht="15">
      <c r="A22" s="13" t="s">
        <v>100</v>
      </c>
      <c r="B22" s="42">
        <f>SUM(B13:B21)</f>
        <v>83380340</v>
      </c>
      <c r="C22" s="42">
        <f>SUM(C13:C21)</f>
        <v>64784723</v>
      </c>
      <c r="D22" s="42">
        <f>SUM(D13:D21)</f>
        <v>645862</v>
      </c>
      <c r="E22" s="42">
        <f>SUM(E13:E21)</f>
        <v>65430585</v>
      </c>
      <c r="F22" s="43">
        <f t="shared" si="1"/>
        <v>0.784724372675861</v>
      </c>
      <c r="G22" s="3"/>
    </row>
    <row r="23" spans="1:7" ht="15">
      <c r="A23" s="13"/>
      <c r="B23" s="17"/>
      <c r="C23" s="17"/>
      <c r="D23" s="17"/>
      <c r="E23" s="17"/>
      <c r="F23" s="30"/>
      <c r="G23" s="3"/>
    </row>
    <row r="24" spans="1:7" ht="15">
      <c r="A24" s="3" t="str">
        <f>+Sheet2!B11</f>
        <v>Finance &amp; Administration</v>
      </c>
      <c r="B24" s="17">
        <f>ROUND(+Sheet2!C11,0)</f>
        <v>16674155</v>
      </c>
      <c r="C24" s="17">
        <f>ROUND(+Sheet2!D11,0)</f>
        <v>12051583</v>
      </c>
      <c r="D24" s="17">
        <f>ROUND(+Sheet2!E11,0)</f>
        <v>379774</v>
      </c>
      <c r="E24" s="17">
        <f>SUM(C24:D24)</f>
        <v>12431357</v>
      </c>
      <c r="F24" s="30">
        <f>+E24/B24</f>
        <v>0.7455464459818204</v>
      </c>
      <c r="G24" s="3"/>
    </row>
    <row r="25" spans="1:7" ht="15">
      <c r="A25" s="3" t="str">
        <f>+Sheet2!B12</f>
        <v>Student Affairs</v>
      </c>
      <c r="B25" s="17">
        <f>ROUND(+Sheet2!C12,0)</f>
        <v>5279896</v>
      </c>
      <c r="C25" s="17">
        <f>ROUND(+Sheet2!D12,0)</f>
        <v>3780974</v>
      </c>
      <c r="D25" s="17">
        <f>ROUND(+Sheet2!E12,0)</f>
        <v>46082</v>
      </c>
      <c r="E25" s="17">
        <f>SUM(C25:D25)</f>
        <v>3827056</v>
      </c>
      <c r="F25" s="30">
        <f>+E25/B25</f>
        <v>0.7248354891838779</v>
      </c>
      <c r="G25" s="3"/>
    </row>
    <row r="26" spans="1:7" ht="15">
      <c r="A26" s="3" t="str">
        <f>+Sheet2!B13</f>
        <v>University Relations</v>
      </c>
      <c r="B26" s="17">
        <f>ROUND(+Sheet2!C13,0)</f>
        <v>1831529</v>
      </c>
      <c r="C26" s="17">
        <f>ROUND(+Sheet2!D13,0)</f>
        <v>1092898</v>
      </c>
      <c r="D26" s="17">
        <f>ROUND(+Sheet2!E13,0)</f>
        <v>24847</v>
      </c>
      <c r="E26" s="17">
        <f>SUM(C26:D26)</f>
        <v>1117745</v>
      </c>
      <c r="F26" s="30">
        <f>+E26/B26</f>
        <v>0.6102797171106764</v>
      </c>
      <c r="G26" s="3"/>
    </row>
    <row r="27" spans="1:7" ht="15">
      <c r="A27" s="3" t="str">
        <f>+Sheet2!B14</f>
        <v>President</v>
      </c>
      <c r="B27" s="17">
        <f>ROUND(+Sheet2!C14,0)</f>
        <v>6227257</v>
      </c>
      <c r="C27" s="17">
        <f>ROUND(+Sheet2!D14,0)</f>
        <v>4058217</v>
      </c>
      <c r="D27" s="17">
        <f>ROUND(+Sheet2!E14,0)</f>
        <v>196964</v>
      </c>
      <c r="E27" s="17">
        <f>SUM(C27:D27)</f>
        <v>4255181</v>
      </c>
      <c r="F27" s="30">
        <f>+E27/B27</f>
        <v>0.6833154629718992</v>
      </c>
      <c r="G27" s="3"/>
    </row>
    <row r="28" spans="1:7" ht="15">
      <c r="A28" s="3" t="str">
        <f>+Sheet2!B15</f>
        <v>General</v>
      </c>
      <c r="B28" s="17">
        <f>ROUND(+Sheet2!C15,0)</f>
        <v>6962559</v>
      </c>
      <c r="C28" s="17">
        <f>ROUND(+Sheet2!D15,0)</f>
        <v>3831124</v>
      </c>
      <c r="D28" s="17">
        <f>ROUND(+Sheet2!E15,0)</f>
        <v>1500</v>
      </c>
      <c r="E28" s="17">
        <f>SUM(C28:D28)</f>
        <v>3832624</v>
      </c>
      <c r="F28" s="30">
        <f>+E28/B28</f>
        <v>0.5504619781318909</v>
      </c>
      <c r="G28" s="3"/>
    </row>
    <row r="29" spans="1:7" ht="15">
      <c r="A29" s="3"/>
      <c r="B29" s="18"/>
      <c r="C29" s="18"/>
      <c r="D29" s="18"/>
      <c r="E29" s="18"/>
      <c r="F29" s="31"/>
      <c r="G29" s="3"/>
    </row>
    <row r="30" spans="1:7" ht="15.75" thickBot="1">
      <c r="A30" s="13" t="s">
        <v>101</v>
      </c>
      <c r="B30" s="19">
        <f>SUM(B22:B29)</f>
        <v>120355736</v>
      </c>
      <c r="C30" s="19">
        <f>SUM(C22:C29)</f>
        <v>89599519</v>
      </c>
      <c r="D30" s="19">
        <f>SUM(D22:D29)</f>
        <v>1295029</v>
      </c>
      <c r="E30" s="19">
        <f>SUM(E22:E29)</f>
        <v>90894548</v>
      </c>
      <c r="F30" s="32">
        <f>+E30/B30</f>
        <v>0.7552157547356114</v>
      </c>
      <c r="G30" s="3"/>
    </row>
    <row r="31" spans="1:7" ht="15.75" thickTop="1">
      <c r="A31" s="3"/>
      <c r="B31" s="3"/>
      <c r="C31" s="3"/>
      <c r="D31" s="3"/>
      <c r="E31" s="3"/>
      <c r="F31" s="3"/>
      <c r="G31" s="3"/>
    </row>
    <row r="32" spans="1:7" ht="15">
      <c r="A32" s="3"/>
      <c r="B32" s="3"/>
      <c r="C32" s="3"/>
      <c r="D32" s="3"/>
      <c r="E32" s="3"/>
      <c r="F32" s="3"/>
      <c r="G32" s="3"/>
    </row>
  </sheetData>
  <mergeCells count="5">
    <mergeCell ref="A5:F5"/>
    <mergeCell ref="E1:F1"/>
    <mergeCell ref="A2:F2"/>
    <mergeCell ref="A3:F3"/>
    <mergeCell ref="A4:F4"/>
  </mergeCells>
  <printOptions horizontalCentered="1"/>
  <pageMargins left="0.2" right="0.25" top="0.5" bottom="0.5" header="0.5" footer="0.5"/>
  <pageSetup horizontalDpi="600" verticalDpi="600" orientation="landscape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85"/>
  <sheetViews>
    <sheetView showGridLines="0" workbookViewId="0" topLeftCell="A1">
      <selection activeCell="A23" sqref="A23"/>
    </sheetView>
  </sheetViews>
  <sheetFormatPr defaultColWidth="9.140625" defaultRowHeight="12.75"/>
  <cols>
    <col min="1" max="1" width="49.00390625" style="1" bestFit="1" customWidth="1"/>
    <col min="2" max="2" width="15.57421875" style="1" bestFit="1" customWidth="1"/>
    <col min="3" max="3" width="16.00390625" style="1" bestFit="1" customWidth="1"/>
    <col min="4" max="4" width="18.140625" style="1" bestFit="1" customWidth="1"/>
    <col min="5" max="5" width="18.421875" style="1" bestFit="1" customWidth="1"/>
    <col min="6" max="6" width="11.28125" style="1" customWidth="1"/>
    <col min="7" max="16384" width="9.140625" style="1" customWidth="1"/>
  </cols>
  <sheetData>
    <row r="2" spans="1:6" ht="18.75" customHeight="1">
      <c r="A2" s="46" t="s">
        <v>7</v>
      </c>
      <c r="B2" s="46"/>
      <c r="C2" s="46"/>
      <c r="D2" s="46"/>
      <c r="E2" s="46"/>
      <c r="F2" s="46"/>
    </row>
    <row r="3" spans="1:6" ht="18.75" customHeight="1">
      <c r="A3" s="46" t="s">
        <v>8</v>
      </c>
      <c r="B3" s="46"/>
      <c r="C3" s="46"/>
      <c r="D3" s="46"/>
      <c r="E3" s="46"/>
      <c r="F3" s="46"/>
    </row>
    <row r="4" spans="1:6" ht="18.75" customHeight="1">
      <c r="A4" s="46" t="s">
        <v>17</v>
      </c>
      <c r="B4" s="46"/>
      <c r="C4" s="46"/>
      <c r="D4" s="46"/>
      <c r="E4" s="46"/>
      <c r="F4" s="46"/>
    </row>
    <row r="5" spans="1:6" ht="18.75" customHeight="1">
      <c r="A5" s="46" t="s">
        <v>9</v>
      </c>
      <c r="B5" s="46"/>
      <c r="C5" s="46"/>
      <c r="D5" s="46"/>
      <c r="E5" s="46"/>
      <c r="F5" s="46"/>
    </row>
    <row r="6" spans="1:6" ht="15.75">
      <c r="A6" s="2"/>
      <c r="B6" s="3"/>
      <c r="C6" s="3"/>
      <c r="D6" s="3"/>
      <c r="E6" s="3"/>
      <c r="F6" s="3"/>
    </row>
    <row r="7" spans="1:6" ht="15.75">
      <c r="A7" s="3"/>
      <c r="B7" s="2"/>
      <c r="C7" s="2"/>
      <c r="D7" s="2"/>
      <c r="E7" s="4"/>
      <c r="F7" s="2"/>
    </row>
    <row r="8" spans="1:6" ht="15.75">
      <c r="A8" s="2"/>
      <c r="B8" s="5"/>
      <c r="C8" s="5" t="s">
        <v>21</v>
      </c>
      <c r="D8" s="5"/>
      <c r="E8" s="5" t="s">
        <v>4</v>
      </c>
      <c r="F8" s="5"/>
    </row>
    <row r="9" spans="1:6" ht="15.75">
      <c r="A9" s="3"/>
      <c r="B9" s="5" t="s">
        <v>21</v>
      </c>
      <c r="C9" s="5" t="s">
        <v>11</v>
      </c>
      <c r="D9" s="5" t="s">
        <v>5</v>
      </c>
      <c r="E9" s="5" t="s">
        <v>22</v>
      </c>
      <c r="F9" s="5" t="s">
        <v>6</v>
      </c>
    </row>
    <row r="10" spans="1:6" ht="16.5" thickBot="1">
      <c r="A10" s="6" t="s">
        <v>13</v>
      </c>
      <c r="B10" s="7" t="s">
        <v>5</v>
      </c>
      <c r="C10" s="7" t="s">
        <v>10</v>
      </c>
      <c r="D10" s="7" t="s">
        <v>22</v>
      </c>
      <c r="E10" s="7" t="s">
        <v>12</v>
      </c>
      <c r="F10" s="7" t="s">
        <v>4</v>
      </c>
    </row>
    <row r="11" spans="1:6" ht="15.75">
      <c r="A11" s="8"/>
      <c r="B11" s="4"/>
      <c r="C11" s="4"/>
      <c r="D11" s="4"/>
      <c r="E11" s="4"/>
      <c r="F11" s="4"/>
    </row>
    <row r="12" spans="1:6" ht="15">
      <c r="A12" s="3" t="s">
        <v>14</v>
      </c>
      <c r="B12" s="9"/>
      <c r="C12" s="9"/>
      <c r="D12" s="9"/>
      <c r="E12" s="9"/>
      <c r="F12" s="9"/>
    </row>
    <row r="13" spans="1:6" ht="15">
      <c r="A13" s="3" t="s">
        <v>67</v>
      </c>
      <c r="B13" s="9">
        <f>+Sheet3!E23</f>
        <v>14412774</v>
      </c>
      <c r="C13" s="9">
        <f>+Sheet3!F23</f>
        <v>12433585.829999994</v>
      </c>
      <c r="D13" s="9">
        <f>+Sheet3!G23</f>
        <v>0</v>
      </c>
      <c r="E13" s="9">
        <f>SUM(C13:D13)</f>
        <v>12433585.829999994</v>
      </c>
      <c r="F13" s="21">
        <f>+E13/B13</f>
        <v>0.8626781929696528</v>
      </c>
    </row>
    <row r="14" spans="1:6" ht="15">
      <c r="A14" s="3" t="s">
        <v>68</v>
      </c>
      <c r="B14" s="9">
        <f>+Sheet3!E24</f>
        <v>5737517</v>
      </c>
      <c r="C14" s="9">
        <f>+Sheet3!F24</f>
        <v>4912482.71</v>
      </c>
      <c r="D14" s="9">
        <f>+Sheet3!G24</f>
        <v>0</v>
      </c>
      <c r="E14" s="9">
        <f aca="true" t="shared" si="0" ref="E14:E26">SUM(C14:D14)</f>
        <v>4912482.71</v>
      </c>
      <c r="F14" s="21">
        <f aca="true" t="shared" si="1" ref="F14:F26">+E14/B14</f>
        <v>0.8562035999196168</v>
      </c>
    </row>
    <row r="15" spans="1:6" ht="15">
      <c r="A15" s="3" t="s">
        <v>69</v>
      </c>
      <c r="B15" s="9">
        <f>+Sheet3!E25</f>
        <v>4715242</v>
      </c>
      <c r="C15" s="9">
        <f>+Sheet3!F25</f>
        <v>4126155.71</v>
      </c>
      <c r="D15" s="9">
        <f>+Sheet3!G25</f>
        <v>0</v>
      </c>
      <c r="E15" s="9">
        <f t="shared" si="0"/>
        <v>4126155.71</v>
      </c>
      <c r="F15" s="21">
        <f t="shared" si="1"/>
        <v>0.8750676444602419</v>
      </c>
    </row>
    <row r="16" spans="1:6" ht="15">
      <c r="A16" s="3" t="s">
        <v>70</v>
      </c>
      <c r="B16" s="9">
        <f>+Sheet3!E26</f>
        <v>3981394</v>
      </c>
      <c r="C16" s="9">
        <f>+Sheet3!F26</f>
        <v>3457676.09</v>
      </c>
      <c r="D16" s="9">
        <f>+Sheet3!G26</f>
        <v>0</v>
      </c>
      <c r="E16" s="9">
        <f t="shared" si="0"/>
        <v>3457676.09</v>
      </c>
      <c r="F16" s="21">
        <f t="shared" si="1"/>
        <v>0.8684586579474425</v>
      </c>
    </row>
    <row r="17" spans="1:6" ht="15">
      <c r="A17" s="3" t="s">
        <v>71</v>
      </c>
      <c r="B17" s="9">
        <f>+Sheet3!E27</f>
        <v>1592510</v>
      </c>
      <c r="C17" s="9">
        <f>+Sheet3!F27</f>
        <v>1337547.14</v>
      </c>
      <c r="D17" s="9">
        <f>+Sheet3!G27</f>
        <v>0</v>
      </c>
      <c r="E17" s="9">
        <f t="shared" si="0"/>
        <v>1337547.14</v>
      </c>
      <c r="F17" s="21">
        <f t="shared" si="1"/>
        <v>0.8398987384694601</v>
      </c>
    </row>
    <row r="18" spans="1:6" ht="15">
      <c r="A18" s="3" t="s">
        <v>72</v>
      </c>
      <c r="B18" s="9">
        <f>+Sheet3!E28</f>
        <v>1700166</v>
      </c>
      <c r="C18" s="9">
        <f>+Sheet3!F28</f>
        <v>1429731.58</v>
      </c>
      <c r="D18" s="9">
        <f>+Sheet3!G28</f>
        <v>0</v>
      </c>
      <c r="E18" s="9">
        <f t="shared" si="0"/>
        <v>1429731.58</v>
      </c>
      <c r="F18" s="21">
        <f t="shared" si="1"/>
        <v>0.8409364614984655</v>
      </c>
    </row>
    <row r="19" spans="1:6" ht="15">
      <c r="A19" s="3" t="s">
        <v>73</v>
      </c>
      <c r="B19" s="9">
        <f>+Sheet3!E30</f>
        <v>1570415</v>
      </c>
      <c r="C19" s="9">
        <f>+Sheet3!F30</f>
        <v>1230613.16</v>
      </c>
      <c r="D19" s="9">
        <f>+Sheet3!G30</f>
        <v>0</v>
      </c>
      <c r="E19" s="9">
        <f t="shared" si="0"/>
        <v>1230613.16</v>
      </c>
      <c r="F19" s="21">
        <f t="shared" si="1"/>
        <v>0.7836229022264815</v>
      </c>
    </row>
    <row r="20" spans="1:6" ht="15">
      <c r="A20" s="3" t="s">
        <v>74</v>
      </c>
      <c r="B20" s="9">
        <f>+Sheet3!E32</f>
        <v>2557981</v>
      </c>
      <c r="C20" s="9">
        <f>+Sheet3!F32</f>
        <v>1886737.59</v>
      </c>
      <c r="D20" s="9">
        <f>+Sheet3!G32</f>
        <v>0</v>
      </c>
      <c r="E20" s="9">
        <f t="shared" si="0"/>
        <v>1886737.59</v>
      </c>
      <c r="F20" s="21">
        <f t="shared" si="1"/>
        <v>0.7375885864672177</v>
      </c>
    </row>
    <row r="21" spans="1:6" ht="15">
      <c r="A21" s="3" t="s">
        <v>75</v>
      </c>
      <c r="B21" s="9">
        <f>+Sheet3!E29+Sheet3!E31+Sheet3!E33</f>
        <v>4906120</v>
      </c>
      <c r="C21" s="9">
        <f>+Sheet3!F29+Sheet3!F31+Sheet3!F33</f>
        <v>3335767.45</v>
      </c>
      <c r="D21" s="9">
        <f>+Sheet3!G29+Sheet3!G31+Sheet3!G33</f>
        <v>0</v>
      </c>
      <c r="E21" s="9">
        <f t="shared" si="0"/>
        <v>3335767.45</v>
      </c>
      <c r="F21" s="21">
        <f t="shared" si="1"/>
        <v>0.679919661565555</v>
      </c>
    </row>
    <row r="22" spans="1:6" ht="15">
      <c r="A22" s="3" t="s">
        <v>76</v>
      </c>
      <c r="B22" s="9">
        <f>+Sheet3!E34</f>
        <v>4874276</v>
      </c>
      <c r="C22" s="9">
        <f>+Sheet3!F34</f>
        <v>3221144.31</v>
      </c>
      <c r="D22" s="9">
        <f>+Sheet3!G34</f>
        <v>0</v>
      </c>
      <c r="E22" s="9">
        <f t="shared" si="0"/>
        <v>3221144.31</v>
      </c>
      <c r="F22" s="21">
        <f t="shared" si="1"/>
        <v>0.6608456948272934</v>
      </c>
    </row>
    <row r="23" spans="1:6" ht="15">
      <c r="A23" s="3" t="s">
        <v>78</v>
      </c>
      <c r="B23" s="9">
        <f>+Sheet3!E36</f>
        <v>2428750</v>
      </c>
      <c r="C23" s="9">
        <f>+Sheet3!F36</f>
        <v>1691283.1</v>
      </c>
      <c r="D23" s="9">
        <f>+Sheet3!G36</f>
        <v>0</v>
      </c>
      <c r="E23" s="9">
        <f t="shared" si="0"/>
        <v>1691283.1</v>
      </c>
      <c r="F23" s="21">
        <f t="shared" si="1"/>
        <v>0.6963594853319609</v>
      </c>
    </row>
    <row r="24" spans="1:6" ht="15">
      <c r="A24" s="3" t="s">
        <v>79</v>
      </c>
      <c r="B24" s="9">
        <f>+Sheet3!E37</f>
        <v>1608963</v>
      </c>
      <c r="C24" s="9">
        <f>+Sheet3!F37</f>
        <v>1062451.31</v>
      </c>
      <c r="D24" s="9">
        <f>+Sheet3!G37</f>
        <v>0</v>
      </c>
      <c r="E24" s="9">
        <f t="shared" si="0"/>
        <v>1062451.31</v>
      </c>
      <c r="F24" s="21">
        <f t="shared" si="1"/>
        <v>0.6603329660159991</v>
      </c>
    </row>
    <row r="25" spans="1:6" ht="15">
      <c r="A25" s="3" t="s">
        <v>77</v>
      </c>
      <c r="B25" s="9">
        <f>+Sheet3!E38</f>
        <v>2371218</v>
      </c>
      <c r="C25" s="9">
        <f>+Sheet3!F38</f>
        <v>1630375.09</v>
      </c>
      <c r="D25" s="9">
        <f>+Sheet3!G38</f>
        <v>0</v>
      </c>
      <c r="E25" s="9">
        <f t="shared" si="0"/>
        <v>1630375.09</v>
      </c>
      <c r="F25" s="21">
        <f t="shared" si="1"/>
        <v>0.6875686208522371</v>
      </c>
    </row>
    <row r="26" spans="1:6" ht="15">
      <c r="A26" s="3" t="s">
        <v>80</v>
      </c>
      <c r="B26" s="9">
        <f>+Sheet3!E35</f>
        <v>70000</v>
      </c>
      <c r="C26" s="9">
        <f>+Sheet3!F35</f>
        <v>52499.99</v>
      </c>
      <c r="D26" s="9">
        <f>+Sheet3!G35</f>
        <v>0</v>
      </c>
      <c r="E26" s="9">
        <f t="shared" si="0"/>
        <v>52499.99</v>
      </c>
      <c r="F26" s="21">
        <f t="shared" si="1"/>
        <v>0.7499998571428571</v>
      </c>
    </row>
    <row r="27" spans="1:6" ht="15.75" thickBot="1">
      <c r="A27" s="10" t="s">
        <v>18</v>
      </c>
      <c r="B27" s="11">
        <f>SUM(B13:B26)</f>
        <v>52527326</v>
      </c>
      <c r="C27" s="11">
        <f>SUM(C13:C26)</f>
        <v>41808051.06000001</v>
      </c>
      <c r="D27" s="11">
        <f>SUM(D13:D26)</f>
        <v>0</v>
      </c>
      <c r="E27" s="11">
        <f>SUM(E13:E26)</f>
        <v>41808051.06000001</v>
      </c>
      <c r="F27" s="20">
        <f>+E27/B27</f>
        <v>0.7959295521725208</v>
      </c>
    </row>
    <row r="28" spans="1:6" ht="15.75" thickTop="1">
      <c r="A28" s="10"/>
      <c r="B28" s="12"/>
      <c r="C28" s="12"/>
      <c r="D28" s="12"/>
      <c r="E28" s="12"/>
      <c r="F28" s="12"/>
    </row>
    <row r="29" spans="1:6" ht="15">
      <c r="A29" s="3" t="s">
        <v>15</v>
      </c>
      <c r="B29" s="9"/>
      <c r="C29" s="9"/>
      <c r="D29" s="9"/>
      <c r="E29" s="9"/>
      <c r="F29" s="9"/>
    </row>
    <row r="30" spans="1:6" ht="15">
      <c r="A30" s="3" t="s">
        <v>67</v>
      </c>
      <c r="B30" s="9">
        <f>+Sheet3!E41</f>
        <v>5239380</v>
      </c>
      <c r="C30" s="9">
        <f>+Sheet3!F41</f>
        <v>4550711.49</v>
      </c>
      <c r="D30" s="9">
        <f>+Sheet3!G41</f>
        <v>0</v>
      </c>
      <c r="E30" s="9">
        <f aca="true" t="shared" si="2" ref="E30:E43">SUM(C30:D30)</f>
        <v>4550711.49</v>
      </c>
      <c r="F30" s="21">
        <f aca="true" t="shared" si="3" ref="F30:F43">+E30/B30</f>
        <v>0.8685591596715643</v>
      </c>
    </row>
    <row r="31" spans="1:6" ht="15">
      <c r="A31" s="3" t="s">
        <v>68</v>
      </c>
      <c r="B31" s="9">
        <f>+Sheet3!E42</f>
        <v>2030029</v>
      </c>
      <c r="C31" s="9">
        <f>+Sheet3!F42</f>
        <v>1736264.02</v>
      </c>
      <c r="D31" s="9">
        <f>+Sheet3!G42</f>
        <v>0</v>
      </c>
      <c r="E31" s="9">
        <f t="shared" si="2"/>
        <v>1736264.02</v>
      </c>
      <c r="F31" s="21">
        <f t="shared" si="3"/>
        <v>0.8552902544741972</v>
      </c>
    </row>
    <row r="32" spans="1:6" ht="15">
      <c r="A32" s="3" t="s">
        <v>69</v>
      </c>
      <c r="B32" s="9">
        <f>+Sheet3!E43</f>
        <v>1760052</v>
      </c>
      <c r="C32" s="9">
        <f>+Sheet3!F43</f>
        <v>1516714.77</v>
      </c>
      <c r="D32" s="9">
        <f>+Sheet3!G43</f>
        <v>0</v>
      </c>
      <c r="E32" s="9">
        <f t="shared" si="2"/>
        <v>1516714.77</v>
      </c>
      <c r="F32" s="21">
        <f t="shared" si="3"/>
        <v>0.8617442950549189</v>
      </c>
    </row>
    <row r="33" spans="1:6" ht="15">
      <c r="A33" s="3" t="s">
        <v>70</v>
      </c>
      <c r="B33" s="9">
        <f>+Sheet3!E44</f>
        <v>1387507</v>
      </c>
      <c r="C33" s="9">
        <f>+Sheet3!F44</f>
        <v>1220256.83</v>
      </c>
      <c r="D33" s="9">
        <f>+Sheet3!G44</f>
        <v>0</v>
      </c>
      <c r="E33" s="9">
        <f t="shared" si="2"/>
        <v>1220256.83</v>
      </c>
      <c r="F33" s="21">
        <f t="shared" si="3"/>
        <v>0.8794599450669439</v>
      </c>
    </row>
    <row r="34" spans="1:6" ht="15">
      <c r="A34" s="3" t="s">
        <v>71</v>
      </c>
      <c r="B34" s="9">
        <f>+Sheet3!E45</f>
        <v>542971</v>
      </c>
      <c r="C34" s="9">
        <f>+Sheet3!F45</f>
        <v>470867.14</v>
      </c>
      <c r="D34" s="9">
        <f>+Sheet3!G45</f>
        <v>0</v>
      </c>
      <c r="E34" s="9">
        <f t="shared" si="2"/>
        <v>470867.14</v>
      </c>
      <c r="F34" s="21">
        <f t="shared" si="3"/>
        <v>0.8672049520140118</v>
      </c>
    </row>
    <row r="35" spans="1:6" ht="15">
      <c r="A35" s="3" t="s">
        <v>72</v>
      </c>
      <c r="B35" s="9">
        <f>+Sheet3!E46</f>
        <v>615738</v>
      </c>
      <c r="C35" s="9">
        <f>+Sheet3!F46</f>
        <v>517173.7</v>
      </c>
      <c r="D35" s="9">
        <f>+Sheet3!G46</f>
        <v>0</v>
      </c>
      <c r="E35" s="9">
        <f t="shared" si="2"/>
        <v>517173.7</v>
      </c>
      <c r="F35" s="21">
        <f t="shared" si="3"/>
        <v>0.8399249356057285</v>
      </c>
    </row>
    <row r="36" spans="1:6" ht="15">
      <c r="A36" s="3" t="s">
        <v>73</v>
      </c>
      <c r="B36" s="9">
        <f>+Sheet3!E48</f>
        <v>564783</v>
      </c>
      <c r="C36" s="9">
        <f>+Sheet3!F48</f>
        <v>443739.49</v>
      </c>
      <c r="D36" s="9">
        <f>+Sheet3!G48</f>
        <v>0</v>
      </c>
      <c r="E36" s="9">
        <f t="shared" si="2"/>
        <v>443739.49</v>
      </c>
      <c r="F36" s="21">
        <f t="shared" si="3"/>
        <v>0.7856813855941132</v>
      </c>
    </row>
    <row r="37" spans="1:6" ht="15">
      <c r="A37" s="3" t="s">
        <v>74</v>
      </c>
      <c r="B37" s="9">
        <f>+Sheet3!E50</f>
        <v>976507</v>
      </c>
      <c r="C37" s="9">
        <f>+Sheet3!F50</f>
        <v>705591.77</v>
      </c>
      <c r="D37" s="9">
        <f>+Sheet3!G50</f>
        <v>0</v>
      </c>
      <c r="E37" s="9">
        <f t="shared" si="2"/>
        <v>705591.77</v>
      </c>
      <c r="F37" s="21">
        <f t="shared" si="3"/>
        <v>0.72256703740987</v>
      </c>
    </row>
    <row r="38" spans="1:6" ht="15">
      <c r="A38" s="3" t="s">
        <v>75</v>
      </c>
      <c r="B38" s="9">
        <f>+Sheet3!E47+Sheet3!E49+Sheet3!E51</f>
        <v>1988490</v>
      </c>
      <c r="C38" s="9">
        <f>+Sheet3!F47+Sheet3!F49+Sheet3!F51</f>
        <v>1385277.3900000001</v>
      </c>
      <c r="D38" s="9">
        <f>+Sheet3!G47+Sheet3!G49+Sheet3!G51</f>
        <v>0</v>
      </c>
      <c r="E38" s="9">
        <f t="shared" si="2"/>
        <v>1385277.3900000001</v>
      </c>
      <c r="F38" s="21">
        <f t="shared" si="3"/>
        <v>0.6966479036857114</v>
      </c>
    </row>
    <row r="39" spans="1:6" ht="15">
      <c r="A39" s="3" t="s">
        <v>76</v>
      </c>
      <c r="B39" s="9">
        <f>+Sheet3!E52</f>
        <v>3331205</v>
      </c>
      <c r="C39" s="9">
        <f>+Sheet3!F52</f>
        <v>2442228.76</v>
      </c>
      <c r="D39" s="9">
        <f>+Sheet3!G52</f>
        <v>0</v>
      </c>
      <c r="E39" s="9">
        <f t="shared" si="2"/>
        <v>2442228.76</v>
      </c>
      <c r="F39" s="21">
        <f t="shared" si="3"/>
        <v>0.733136735805812</v>
      </c>
    </row>
    <row r="40" spans="1:6" ht="15">
      <c r="A40" s="3" t="s">
        <v>78</v>
      </c>
      <c r="B40" s="9">
        <f>+Sheet3!E54</f>
        <v>858066</v>
      </c>
      <c r="C40" s="9">
        <f>+Sheet3!F54</f>
        <v>636768.23</v>
      </c>
      <c r="D40" s="9">
        <f>+Sheet3!G54</f>
        <v>0</v>
      </c>
      <c r="E40" s="9">
        <f t="shared" si="2"/>
        <v>636768.23</v>
      </c>
      <c r="F40" s="21">
        <f t="shared" si="3"/>
        <v>0.742097029832204</v>
      </c>
    </row>
    <row r="41" spans="1:6" ht="15">
      <c r="A41" s="3" t="s">
        <v>79</v>
      </c>
      <c r="B41" s="9">
        <f>+Sheet3!E55</f>
        <v>534494</v>
      </c>
      <c r="C41" s="9">
        <f>+Sheet3!F55</f>
        <v>373042.37</v>
      </c>
      <c r="D41" s="9">
        <f>+Sheet3!G55</f>
        <v>0</v>
      </c>
      <c r="E41" s="9">
        <f t="shared" si="2"/>
        <v>373042.37</v>
      </c>
      <c r="F41" s="21">
        <f t="shared" si="3"/>
        <v>0.6979355614843198</v>
      </c>
    </row>
    <row r="42" spans="1:6" ht="15">
      <c r="A42" s="3" t="s">
        <v>77</v>
      </c>
      <c r="B42" s="9">
        <f>+Sheet3!E56</f>
        <v>836889</v>
      </c>
      <c r="C42" s="9">
        <f>+Sheet3!F56</f>
        <v>580480.91</v>
      </c>
      <c r="D42" s="9">
        <f>+Sheet3!G56</f>
        <v>0</v>
      </c>
      <c r="E42" s="9">
        <f t="shared" si="2"/>
        <v>580480.91</v>
      </c>
      <c r="F42" s="21">
        <f t="shared" si="3"/>
        <v>0.6936175645754694</v>
      </c>
    </row>
    <row r="43" spans="1:6" ht="15">
      <c r="A43" s="3" t="s">
        <v>80</v>
      </c>
      <c r="B43" s="9">
        <f>+Sheet3!E53</f>
        <v>25838</v>
      </c>
      <c r="C43" s="9">
        <f>+Sheet3!F53</f>
        <v>20005.51</v>
      </c>
      <c r="D43" s="9">
        <f>+Sheet3!G53</f>
        <v>0</v>
      </c>
      <c r="E43" s="9">
        <f t="shared" si="2"/>
        <v>20005.51</v>
      </c>
      <c r="F43" s="21">
        <f t="shared" si="3"/>
        <v>0.7742669711277962</v>
      </c>
    </row>
    <row r="44" spans="1:6" ht="15.75" thickBot="1">
      <c r="A44" s="10" t="s">
        <v>19</v>
      </c>
      <c r="B44" s="11">
        <f>SUM(B30:B43)</f>
        <v>20691949</v>
      </c>
      <c r="C44" s="11">
        <f>SUM(C30:C43)</f>
        <v>16599122.379999999</v>
      </c>
      <c r="D44" s="11">
        <f>SUM(D30:D43)</f>
        <v>0</v>
      </c>
      <c r="E44" s="11">
        <f>SUM(E30:E43)</f>
        <v>16599122.379999999</v>
      </c>
      <c r="F44" s="20">
        <f>+E44/B44</f>
        <v>0.8022019762372311</v>
      </c>
    </row>
    <row r="45" spans="1:6" ht="15.75" thickTop="1">
      <c r="A45" s="10"/>
      <c r="B45" s="12"/>
      <c r="C45" s="12"/>
      <c r="D45" s="12"/>
      <c r="E45" s="12"/>
      <c r="F45" s="12"/>
    </row>
    <row r="46" spans="1:6" ht="15">
      <c r="A46" s="3" t="s">
        <v>16</v>
      </c>
      <c r="B46" s="9"/>
      <c r="C46" s="9"/>
      <c r="D46" s="9"/>
      <c r="E46" s="9"/>
      <c r="F46" s="9"/>
    </row>
    <row r="47" spans="1:6" ht="15">
      <c r="A47" s="3" t="s">
        <v>67</v>
      </c>
      <c r="B47" s="9">
        <f>+Sheet3!E2</f>
        <v>4814768</v>
      </c>
      <c r="C47" s="9">
        <f>+Sheet3!F2</f>
        <v>4185329.69</v>
      </c>
      <c r="D47" s="9">
        <f>+Sheet3!G2</f>
        <v>175839.61</v>
      </c>
      <c r="E47" s="9">
        <f aca="true" t="shared" si="4" ref="E47:E60">SUM(C47:D47)</f>
        <v>4361169.3</v>
      </c>
      <c r="F47" s="21">
        <f aca="true" t="shared" si="5" ref="F47:F60">+E47/B47</f>
        <v>0.9057901232208904</v>
      </c>
    </row>
    <row r="48" spans="1:6" ht="15">
      <c r="A48" s="3" t="s">
        <v>68</v>
      </c>
      <c r="B48" s="9">
        <f>+Sheet3!E3</f>
        <v>1208553</v>
      </c>
      <c r="C48" s="9">
        <f>+Sheet3!F3</f>
        <v>1002028.6</v>
      </c>
      <c r="D48" s="9">
        <f>+Sheet3!G3</f>
        <v>178923.18</v>
      </c>
      <c r="E48" s="9">
        <f t="shared" si="4"/>
        <v>1180951.78</v>
      </c>
      <c r="F48" s="21">
        <f t="shared" si="5"/>
        <v>0.9771617628684882</v>
      </c>
    </row>
    <row r="49" spans="1:6" ht="15">
      <c r="A49" s="3" t="s">
        <v>69</v>
      </c>
      <c r="B49" s="9">
        <f>+Sheet3!E4</f>
        <v>2678661</v>
      </c>
      <c r="C49" s="9">
        <f>+Sheet3!F4</f>
        <v>2013021.71</v>
      </c>
      <c r="D49" s="9">
        <f>+Sheet3!G4</f>
        <v>172761.59</v>
      </c>
      <c r="E49" s="9">
        <f t="shared" si="4"/>
        <v>2185783.3</v>
      </c>
      <c r="F49" s="21">
        <f t="shared" si="5"/>
        <v>0.8159984783442175</v>
      </c>
    </row>
    <row r="50" spans="1:6" ht="15">
      <c r="A50" s="3" t="s">
        <v>70</v>
      </c>
      <c r="B50" s="9">
        <f>+Sheet3!E5</f>
        <v>1126869</v>
      </c>
      <c r="C50" s="9">
        <f>+Sheet3!F5</f>
        <v>885782.49</v>
      </c>
      <c r="D50" s="9">
        <f>+Sheet3!G5</f>
        <v>55021.48</v>
      </c>
      <c r="E50" s="9">
        <f t="shared" si="4"/>
        <v>940803.97</v>
      </c>
      <c r="F50" s="21">
        <f t="shared" si="5"/>
        <v>0.8348831763053203</v>
      </c>
    </row>
    <row r="51" spans="1:6" ht="15">
      <c r="A51" s="3" t="s">
        <v>71</v>
      </c>
      <c r="B51" s="9">
        <f>+Sheet3!E6</f>
        <v>494437</v>
      </c>
      <c r="C51" s="9">
        <f>+Sheet3!F6</f>
        <v>312571.36</v>
      </c>
      <c r="D51" s="9">
        <f>+Sheet3!G6</f>
        <v>23760.34</v>
      </c>
      <c r="E51" s="9">
        <f t="shared" si="4"/>
        <v>336331.7</v>
      </c>
      <c r="F51" s="21">
        <f t="shared" si="5"/>
        <v>0.6802316574204601</v>
      </c>
    </row>
    <row r="52" spans="1:6" ht="15">
      <c r="A52" s="3" t="s">
        <v>72</v>
      </c>
      <c r="B52" s="9">
        <f>+Sheet3!E7</f>
        <v>568746</v>
      </c>
      <c r="C52" s="9">
        <f>+Sheet3!F7</f>
        <v>398860.67</v>
      </c>
      <c r="D52" s="9">
        <f>+Sheet3!G7</f>
        <v>3396.15</v>
      </c>
      <c r="E52" s="9">
        <f t="shared" si="4"/>
        <v>402256.82</v>
      </c>
      <c r="F52" s="21">
        <f t="shared" si="5"/>
        <v>0.707269712666111</v>
      </c>
    </row>
    <row r="53" spans="1:6" ht="15">
      <c r="A53" s="3" t="s">
        <v>73</v>
      </c>
      <c r="B53" s="9">
        <f>+Sheet3!E9</f>
        <v>1788157</v>
      </c>
      <c r="C53" s="9">
        <f>+Sheet3!F9</f>
        <v>1663931.79</v>
      </c>
      <c r="D53" s="9">
        <f>+Sheet3!G9</f>
        <v>114172.92</v>
      </c>
      <c r="E53" s="9">
        <f t="shared" si="4"/>
        <v>1778104.71</v>
      </c>
      <c r="F53" s="21">
        <f t="shared" si="5"/>
        <v>0.9943784074888279</v>
      </c>
    </row>
    <row r="54" spans="1:6" ht="15">
      <c r="A54" s="3" t="s">
        <v>74</v>
      </c>
      <c r="B54" s="9">
        <f>+Sheet3!E11</f>
        <v>2440761</v>
      </c>
      <c r="C54" s="9">
        <f>+Sheet3!F11</f>
        <v>1684707.33</v>
      </c>
      <c r="D54" s="9">
        <f>+Sheet3!G11</f>
        <v>350721.97</v>
      </c>
      <c r="E54" s="9">
        <f t="shared" si="4"/>
        <v>2035429.3</v>
      </c>
      <c r="F54" s="21">
        <f t="shared" si="5"/>
        <v>0.8339322449023071</v>
      </c>
    </row>
    <row r="55" spans="1:6" ht="15">
      <c r="A55" s="3" t="s">
        <v>75</v>
      </c>
      <c r="B55" s="9">
        <f>+Sheet3!E8+Sheet3!E10+Sheet3!E13</f>
        <v>6014263</v>
      </c>
      <c r="C55" s="9">
        <f>+Sheet3!F8+Sheet3!F10+Sheet3!F13</f>
        <v>2602908.7800000003</v>
      </c>
      <c r="D55" s="9">
        <f>+Sheet3!G8+Sheet3!G10+Sheet3!G13</f>
        <v>224684.16</v>
      </c>
      <c r="E55" s="9">
        <f t="shared" si="4"/>
        <v>2827592.9400000004</v>
      </c>
      <c r="F55" s="21">
        <f t="shared" si="5"/>
        <v>0.4701478701546641</v>
      </c>
    </row>
    <row r="56" spans="1:6" ht="15">
      <c r="A56" s="3" t="s">
        <v>76</v>
      </c>
      <c r="B56" s="9">
        <f>+Sheet3!E14</f>
        <v>7558826</v>
      </c>
      <c r="C56" s="9">
        <f>+Sheet3!F14</f>
        <v>5780447.12</v>
      </c>
      <c r="D56" s="9">
        <f>+Sheet3!G14</f>
        <v>361895.72</v>
      </c>
      <c r="E56" s="9">
        <f t="shared" si="4"/>
        <v>6142342.84</v>
      </c>
      <c r="F56" s="21">
        <f t="shared" si="5"/>
        <v>0.8126054019499853</v>
      </c>
    </row>
    <row r="57" spans="1:6" ht="15">
      <c r="A57" s="3" t="s">
        <v>78</v>
      </c>
      <c r="B57" s="9">
        <f>+Sheet3!E16</f>
        <v>1110521</v>
      </c>
      <c r="C57" s="9">
        <f>+Sheet3!F16</f>
        <v>705456.54</v>
      </c>
      <c r="D57" s="9">
        <f>+Sheet3!G16</f>
        <v>36363.19</v>
      </c>
      <c r="E57" s="9">
        <f t="shared" si="4"/>
        <v>741819.73</v>
      </c>
      <c r="F57" s="21">
        <f t="shared" si="5"/>
        <v>0.6679925278315313</v>
      </c>
    </row>
    <row r="58" spans="1:6" ht="15">
      <c r="A58" s="3" t="s">
        <v>79</v>
      </c>
      <c r="B58" s="9">
        <f>+Sheet3!E17</f>
        <v>1130492</v>
      </c>
      <c r="C58" s="9">
        <f>+Sheet3!F17</f>
        <v>529469.91</v>
      </c>
      <c r="D58" s="9">
        <f>+Sheet3!G17</f>
        <v>166419.83</v>
      </c>
      <c r="E58" s="9">
        <f t="shared" si="4"/>
        <v>695889.74</v>
      </c>
      <c r="F58" s="21">
        <f t="shared" si="5"/>
        <v>0.6155636130109722</v>
      </c>
    </row>
    <row r="59" spans="1:6" ht="15">
      <c r="A59" s="3" t="s">
        <v>77</v>
      </c>
      <c r="B59" s="9">
        <f>+Sheet3!E18</f>
        <v>752778</v>
      </c>
      <c r="C59" s="9">
        <f>+Sheet3!F18</f>
        <v>370469.59</v>
      </c>
      <c r="D59" s="9">
        <f>+Sheet3!G18</f>
        <v>44233.22</v>
      </c>
      <c r="E59" s="9">
        <f t="shared" si="4"/>
        <v>414702.81000000006</v>
      </c>
      <c r="F59" s="21">
        <f t="shared" si="5"/>
        <v>0.5508965591449273</v>
      </c>
    </row>
    <row r="60" spans="1:6" ht="15">
      <c r="A60" s="3" t="s">
        <v>80</v>
      </c>
      <c r="B60" s="9" t="e">
        <f>+Sheet3!E20+Sheet3!E19+Sheet3!E15</f>
        <v>#REF!</v>
      </c>
      <c r="C60" s="9">
        <f>+Sheet3!F20+Sheet3!F19+Sheet3!F15</f>
        <v>4820090.86</v>
      </c>
      <c r="D60" s="9">
        <f>+Sheet3!G20+Sheet3!G19+Sheet3!G15</f>
        <v>3669.07</v>
      </c>
      <c r="E60" s="9">
        <f t="shared" si="4"/>
        <v>4823759.930000001</v>
      </c>
      <c r="F60" s="21" t="e">
        <f t="shared" si="5"/>
        <v>#REF!</v>
      </c>
    </row>
    <row r="61" spans="1:6" ht="15.75" thickBot="1">
      <c r="A61" s="10" t="s">
        <v>20</v>
      </c>
      <c r="B61" s="11" t="e">
        <f>SUM(B47:B60)</f>
        <v>#REF!</v>
      </c>
      <c r="C61" s="11">
        <f>SUM(C47:C60)</f>
        <v>26955076.439999998</v>
      </c>
      <c r="D61" s="11">
        <f>SUM(D47:D60)</f>
        <v>1911862.43</v>
      </c>
      <c r="E61" s="11">
        <f>SUM(E47:E60)</f>
        <v>28866938.869999997</v>
      </c>
      <c r="F61" s="20" t="e">
        <f>+E61/B61</f>
        <v>#REF!</v>
      </c>
    </row>
    <row r="62" spans="1:6" ht="15.75" thickTop="1">
      <c r="A62" s="3"/>
      <c r="B62" s="9"/>
      <c r="C62" s="9"/>
      <c r="D62" s="9"/>
      <c r="E62" s="9"/>
      <c r="F62" s="9"/>
    </row>
    <row r="63" spans="1:6" ht="15">
      <c r="A63" s="3"/>
      <c r="B63" s="9"/>
      <c r="C63" s="9"/>
      <c r="D63" s="9"/>
      <c r="E63" s="9"/>
      <c r="F63" s="9"/>
    </row>
    <row r="64" spans="1:6" ht="15.75" thickBot="1">
      <c r="A64" s="13" t="s">
        <v>4</v>
      </c>
      <c r="B64" s="11" t="e">
        <f>SUM(B13:B61)/2</f>
        <v>#REF!</v>
      </c>
      <c r="C64" s="11">
        <f>SUM(C13:C61)/2</f>
        <v>85362249.88</v>
      </c>
      <c r="D64" s="11">
        <f>SUM(D13:D61)/2</f>
        <v>1911862.43</v>
      </c>
      <c r="E64" s="11">
        <f>SUM(E13:E61)/2</f>
        <v>87274112.31</v>
      </c>
      <c r="F64" s="20" t="e">
        <f>+E64/B64</f>
        <v>#REF!</v>
      </c>
    </row>
    <row r="65" spans="2:6" ht="13.5" thickTop="1">
      <c r="B65" s="14"/>
      <c r="C65" s="14"/>
      <c r="D65" s="14"/>
      <c r="E65" s="14"/>
      <c r="F65" s="14"/>
    </row>
    <row r="66" spans="2:6" ht="12.75">
      <c r="B66" s="14"/>
      <c r="C66" s="14"/>
      <c r="D66" s="14"/>
      <c r="E66" s="14"/>
      <c r="F66" s="14"/>
    </row>
    <row r="67" spans="2:6" ht="12.75">
      <c r="B67" s="14"/>
      <c r="C67" s="14"/>
      <c r="D67" s="14"/>
      <c r="E67" s="14"/>
      <c r="F67" s="14"/>
    </row>
    <row r="68" spans="2:6" ht="12.75">
      <c r="B68" s="14"/>
      <c r="C68" s="14"/>
      <c r="D68" s="14"/>
      <c r="E68" s="14"/>
      <c r="F68" s="14"/>
    </row>
    <row r="70" spans="1:6" ht="15">
      <c r="A70" s="3"/>
      <c r="B70" s="9"/>
      <c r="C70" s="9"/>
      <c r="D70" s="9"/>
      <c r="E70" s="9"/>
      <c r="F70" s="21"/>
    </row>
    <row r="71" spans="1:6" ht="15">
      <c r="A71" s="3"/>
      <c r="B71" s="9"/>
      <c r="C71" s="9"/>
      <c r="D71" s="9"/>
      <c r="E71" s="9"/>
      <c r="F71" s="21"/>
    </row>
    <row r="72" spans="1:6" ht="15">
      <c r="A72" s="3"/>
      <c r="B72" s="9"/>
      <c r="C72" s="9"/>
      <c r="D72" s="9"/>
      <c r="E72" s="9"/>
      <c r="F72" s="21"/>
    </row>
    <row r="73" spans="1:6" ht="15">
      <c r="A73" s="3"/>
      <c r="B73" s="9"/>
      <c r="C73" s="9"/>
      <c r="D73" s="9"/>
      <c r="E73" s="9"/>
      <c r="F73" s="21"/>
    </row>
    <row r="74" spans="1:6" ht="15">
      <c r="A74" s="3"/>
      <c r="B74" s="9"/>
      <c r="C74" s="9"/>
      <c r="D74" s="9"/>
      <c r="E74" s="9"/>
      <c r="F74" s="21"/>
    </row>
    <row r="75" spans="1:6" ht="15">
      <c r="A75" s="3"/>
      <c r="B75" s="9"/>
      <c r="C75" s="9"/>
      <c r="D75" s="9"/>
      <c r="E75" s="9"/>
      <c r="F75" s="21"/>
    </row>
    <row r="76" spans="1:6" ht="15">
      <c r="A76" s="3"/>
      <c r="B76" s="9"/>
      <c r="C76" s="9"/>
      <c r="D76" s="9"/>
      <c r="E76" s="9"/>
      <c r="F76" s="21"/>
    </row>
    <row r="77" spans="1:6" ht="15">
      <c r="A77" s="3"/>
      <c r="B77" s="9"/>
      <c r="C77" s="9"/>
      <c r="D77" s="9"/>
      <c r="E77" s="9"/>
      <c r="F77" s="21"/>
    </row>
    <row r="78" spans="1:6" ht="15">
      <c r="A78" s="3"/>
      <c r="B78" s="9"/>
      <c r="C78" s="9"/>
      <c r="D78" s="9"/>
      <c r="E78" s="9"/>
      <c r="F78" s="21"/>
    </row>
    <row r="79" spans="1:6" ht="15">
      <c r="A79" s="3"/>
      <c r="B79" s="9"/>
      <c r="C79" s="9"/>
      <c r="D79" s="9"/>
      <c r="E79" s="9"/>
      <c r="F79" s="21"/>
    </row>
    <row r="80" spans="1:6" ht="15">
      <c r="A80" s="3"/>
      <c r="B80" s="9"/>
      <c r="C80" s="9"/>
      <c r="D80" s="9"/>
      <c r="E80" s="9"/>
      <c r="F80" s="21"/>
    </row>
    <row r="81" spans="1:6" ht="15">
      <c r="A81" s="3"/>
      <c r="B81" s="9"/>
      <c r="C81" s="9"/>
      <c r="D81" s="9"/>
      <c r="E81" s="9"/>
      <c r="F81" s="21"/>
    </row>
    <row r="82" spans="1:6" ht="15">
      <c r="A82" s="3"/>
      <c r="B82" s="9"/>
      <c r="C82" s="9"/>
      <c r="D82" s="9"/>
      <c r="E82" s="9"/>
      <c r="F82" s="21"/>
    </row>
    <row r="83" spans="1:6" ht="15">
      <c r="A83" s="3"/>
      <c r="B83" s="9"/>
      <c r="C83" s="9"/>
      <c r="D83" s="9"/>
      <c r="E83" s="9"/>
      <c r="F83" s="21"/>
    </row>
    <row r="84" spans="1:5" ht="15">
      <c r="A84" s="3"/>
      <c r="B84" s="9"/>
      <c r="C84" s="9"/>
      <c r="D84" s="9"/>
      <c r="E84" s="9"/>
    </row>
    <row r="85" spans="2:5" ht="12.75">
      <c r="B85" s="29"/>
      <c r="C85" s="29"/>
      <c r="D85" s="29"/>
      <c r="E85" s="29"/>
    </row>
  </sheetData>
  <mergeCells count="4">
    <mergeCell ref="A2:F2"/>
    <mergeCell ref="A3:F3"/>
    <mergeCell ref="A4:F4"/>
    <mergeCell ref="A5:F5"/>
  </mergeCells>
  <printOptions horizontalCentered="1"/>
  <pageMargins left="0.2" right="0.25" top="0.5" bottom="0.5" header="0.5" footer="0.5"/>
  <pageSetup fitToHeight="0" horizontalDpi="600" verticalDpi="600" orientation="landscape" r:id="rId1"/>
  <headerFooter alignWithMargins="0">
    <oddFooter>&amp;R&amp;8&amp;F</oddFooter>
  </headerFooter>
  <rowBreaks count="2" manualBreakCount="2">
    <brk id="27" max="5" man="1"/>
    <brk id="4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2" sqref="A2"/>
    </sheetView>
  </sheetViews>
  <sheetFormatPr defaultColWidth="9.140625" defaultRowHeight="12.75"/>
  <cols>
    <col min="1" max="1" width="24.7109375" style="1" bestFit="1" customWidth="1"/>
    <col min="2" max="2" width="39.421875" style="1" bestFit="1" customWidth="1"/>
    <col min="3" max="3" width="19.00390625" style="41" bestFit="1" customWidth="1"/>
    <col min="4" max="4" width="17.28125" style="41" bestFit="1" customWidth="1"/>
    <col min="5" max="5" width="19.57421875" style="41" bestFit="1" customWidth="1"/>
    <col min="6" max="16384" width="9.140625" style="1" customWidth="1"/>
  </cols>
  <sheetData>
    <row r="1" spans="1:5" ht="12.75" customHeight="1">
      <c r="A1" s="33" t="s">
        <v>84</v>
      </c>
      <c r="B1" s="33" t="s">
        <v>85</v>
      </c>
      <c r="C1" s="34" t="s">
        <v>31</v>
      </c>
      <c r="D1" s="34" t="s">
        <v>32</v>
      </c>
      <c r="E1" s="34" t="s">
        <v>33</v>
      </c>
    </row>
    <row r="2" spans="1:5" ht="12.75" customHeight="1">
      <c r="A2" s="35" t="s">
        <v>86</v>
      </c>
      <c r="B2" s="35" t="s">
        <v>23</v>
      </c>
      <c r="C2" s="36">
        <v>26032072</v>
      </c>
      <c r="D2" s="36">
        <v>22684403.409999974</v>
      </c>
      <c r="E2" s="36">
        <v>75265.74</v>
      </c>
    </row>
    <row r="3" spans="1:5" ht="12.75" customHeight="1">
      <c r="A3" s="35" t="s">
        <v>87</v>
      </c>
      <c r="B3" s="35" t="s">
        <v>24</v>
      </c>
      <c r="C3" s="36">
        <v>9328812</v>
      </c>
      <c r="D3" s="36">
        <v>7728689.419999999</v>
      </c>
      <c r="E3" s="36">
        <v>56748.91</v>
      </c>
    </row>
    <row r="4" spans="1:5" ht="12.75" customHeight="1">
      <c r="A4" s="35" t="s">
        <v>88</v>
      </c>
      <c r="B4" s="35" t="s">
        <v>25</v>
      </c>
      <c r="C4" s="36">
        <v>10698457</v>
      </c>
      <c r="D4" s="36">
        <v>8139687.459999984</v>
      </c>
      <c r="E4" s="36">
        <v>114805.7</v>
      </c>
    </row>
    <row r="5" spans="1:5" ht="12.75" customHeight="1">
      <c r="A5" s="35" t="s">
        <v>89</v>
      </c>
      <c r="B5" s="35" t="s">
        <v>28</v>
      </c>
      <c r="C5" s="36">
        <v>7678917</v>
      </c>
      <c r="D5" s="36">
        <v>6356513.569999999</v>
      </c>
      <c r="E5" s="36">
        <v>14029.78</v>
      </c>
    </row>
    <row r="6" spans="1:5" ht="12.75" customHeight="1">
      <c r="A6" s="35" t="s">
        <v>48</v>
      </c>
      <c r="B6" s="35" t="s">
        <v>27</v>
      </c>
      <c r="C6" s="36">
        <v>2934011</v>
      </c>
      <c r="D6" s="36">
        <v>2255720.66</v>
      </c>
      <c r="E6" s="36">
        <v>8722.29</v>
      </c>
    </row>
    <row r="7" spans="1:5" ht="12.75" customHeight="1">
      <c r="A7" s="35" t="s">
        <v>90</v>
      </c>
      <c r="B7" s="35" t="s">
        <v>26</v>
      </c>
      <c r="C7" s="36">
        <v>2812771</v>
      </c>
      <c r="D7" s="36">
        <v>2216287.38</v>
      </c>
      <c r="E7" s="36">
        <v>135.61</v>
      </c>
    </row>
    <row r="8" spans="1:5" ht="12.75" customHeight="1">
      <c r="A8" s="35" t="s">
        <v>91</v>
      </c>
      <c r="B8" s="35" t="s">
        <v>92</v>
      </c>
      <c r="C8" s="36">
        <v>4086359</v>
      </c>
      <c r="D8" s="36">
        <v>2936536.49</v>
      </c>
      <c r="E8" s="36">
        <v>32205.09</v>
      </c>
    </row>
    <row r="9" spans="1:5" ht="12.75" customHeight="1">
      <c r="A9" s="35" t="s">
        <v>93</v>
      </c>
      <c r="B9" s="35" t="s">
        <v>47</v>
      </c>
      <c r="C9" s="36">
        <v>6172285</v>
      </c>
      <c r="D9" s="36">
        <v>4497680.29</v>
      </c>
      <c r="E9" s="36">
        <v>195962.11</v>
      </c>
    </row>
    <row r="10" spans="1:5" ht="12.75" customHeight="1">
      <c r="A10" s="35" t="s">
        <v>94</v>
      </c>
      <c r="B10" s="35" t="s">
        <v>51</v>
      </c>
      <c r="C10" s="36">
        <v>13636656</v>
      </c>
      <c r="D10" s="36">
        <v>7969205.639999997</v>
      </c>
      <c r="E10" s="36">
        <v>147986.36</v>
      </c>
    </row>
    <row r="11" spans="1:5" ht="12.75" customHeight="1">
      <c r="A11" s="35" t="s">
        <v>52</v>
      </c>
      <c r="B11" s="35" t="s">
        <v>0</v>
      </c>
      <c r="C11" s="36">
        <v>16674155</v>
      </c>
      <c r="D11" s="36">
        <v>12051583.15</v>
      </c>
      <c r="E11" s="36">
        <v>379774.3</v>
      </c>
    </row>
    <row r="12" spans="1:5" ht="12.75" customHeight="1">
      <c r="A12" s="35" t="s">
        <v>55</v>
      </c>
      <c r="B12" s="35" t="s">
        <v>2</v>
      </c>
      <c r="C12" s="36">
        <v>5279896</v>
      </c>
      <c r="D12" s="36">
        <v>3780973.5</v>
      </c>
      <c r="E12" s="36">
        <v>46082</v>
      </c>
    </row>
    <row r="13" spans="1:5" ht="12.75" customHeight="1">
      <c r="A13" s="35" t="s">
        <v>56</v>
      </c>
      <c r="B13" s="35" t="s">
        <v>3</v>
      </c>
      <c r="C13" s="36">
        <v>1831529</v>
      </c>
      <c r="D13" s="36">
        <v>1092898.29</v>
      </c>
      <c r="E13" s="36">
        <v>24846.89</v>
      </c>
    </row>
    <row r="14" spans="1:5" ht="12.75" customHeight="1">
      <c r="A14" s="35" t="s">
        <v>57</v>
      </c>
      <c r="B14" s="35" t="s">
        <v>1</v>
      </c>
      <c r="C14" s="36">
        <v>6227257</v>
      </c>
      <c r="D14" s="36">
        <v>4058216.5</v>
      </c>
      <c r="E14" s="36">
        <v>196963.97</v>
      </c>
    </row>
    <row r="15" spans="1:5" ht="12.75" customHeight="1">
      <c r="A15" s="35" t="s">
        <v>58</v>
      </c>
      <c r="B15" s="35" t="s">
        <v>29</v>
      </c>
      <c r="C15" s="36">
        <v>6962559</v>
      </c>
      <c r="D15" s="36">
        <v>3831123.63</v>
      </c>
      <c r="E15" s="36">
        <v>1500</v>
      </c>
    </row>
    <row r="16" spans="1:5" ht="12.75">
      <c r="A16" s="37"/>
      <c r="B16" s="37"/>
      <c r="C16" s="38">
        <f>SUM(C2:C15)</f>
        <v>120355736</v>
      </c>
      <c r="D16" s="38">
        <f>SUM(D2:D15)</f>
        <v>89599519.38999996</v>
      </c>
      <c r="E16" s="38">
        <f>SUM(E2:E15)</f>
        <v>1295028.75</v>
      </c>
    </row>
    <row r="17" spans="1:5" ht="12.75">
      <c r="A17" s="39"/>
      <c r="B17" s="39"/>
      <c r="C17" s="40"/>
      <c r="D17" s="40"/>
      <c r="E17" s="40"/>
    </row>
    <row r="19" spans="2:3" ht="12.75">
      <c r="B19" s="1" t="s">
        <v>97</v>
      </c>
      <c r="C19" s="41">
        <v>121057331</v>
      </c>
    </row>
    <row r="20" spans="2:3" ht="12.75">
      <c r="B20" s="1" t="s">
        <v>98</v>
      </c>
      <c r="C20" s="41">
        <v>1731405</v>
      </c>
    </row>
    <row r="21" spans="2:3" ht="12.75">
      <c r="B21" s="1" t="s">
        <v>99</v>
      </c>
      <c r="C21" s="41">
        <v>-2433000</v>
      </c>
    </row>
    <row r="22" ht="12.75">
      <c r="C22" s="41">
        <f>SUM(C19:C21)</f>
        <v>120355736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27" bestFit="1" customWidth="1"/>
    <col min="2" max="2" width="11.421875" style="27" bestFit="1" customWidth="1"/>
    <col min="3" max="3" width="19.8515625" style="27" bestFit="1" customWidth="1"/>
    <col min="4" max="4" width="32.7109375" style="27" bestFit="1" customWidth="1"/>
    <col min="5" max="5" width="15.421875" style="28" bestFit="1" customWidth="1"/>
    <col min="6" max="6" width="14.421875" style="28" bestFit="1" customWidth="1"/>
    <col min="7" max="7" width="15.57421875" style="28" bestFit="1" customWidth="1"/>
    <col min="8" max="16384" width="9.140625" style="27" customWidth="1"/>
  </cols>
  <sheetData>
    <row r="1" spans="1:7" ht="12.75" customHeight="1">
      <c r="A1" s="22" t="s">
        <v>63</v>
      </c>
      <c r="B1" s="22" t="s">
        <v>64</v>
      </c>
      <c r="C1" s="22" t="s">
        <v>30</v>
      </c>
      <c r="D1" s="22" t="s">
        <v>62</v>
      </c>
      <c r="E1" s="23" t="s">
        <v>31</v>
      </c>
      <c r="F1" s="23" t="s">
        <v>32</v>
      </c>
      <c r="G1" s="23" t="s">
        <v>33</v>
      </c>
    </row>
    <row r="2" spans="1:7" ht="12.75" customHeight="1">
      <c r="A2" s="24">
        <v>2</v>
      </c>
      <c r="B2" s="25" t="s">
        <v>63</v>
      </c>
      <c r="C2" s="25" t="s">
        <v>34</v>
      </c>
      <c r="D2" s="25" t="s">
        <v>23</v>
      </c>
      <c r="E2" s="26">
        <v>4814768</v>
      </c>
      <c r="F2" s="26">
        <v>4185329.69</v>
      </c>
      <c r="G2" s="26">
        <v>175839.61</v>
      </c>
    </row>
    <row r="3" spans="1:7" ht="12.75" customHeight="1">
      <c r="A3" s="24">
        <v>2</v>
      </c>
      <c r="B3" s="25" t="s">
        <v>63</v>
      </c>
      <c r="C3" s="25" t="s">
        <v>35</v>
      </c>
      <c r="D3" s="25" t="s">
        <v>24</v>
      </c>
      <c r="E3" s="26">
        <v>1208553</v>
      </c>
      <c r="F3" s="26">
        <v>1002028.6</v>
      </c>
      <c r="G3" s="26">
        <v>178923.18</v>
      </c>
    </row>
    <row r="4" spans="1:7" ht="12.75" customHeight="1">
      <c r="A4" s="24">
        <v>2</v>
      </c>
      <c r="B4" s="25" t="s">
        <v>63</v>
      </c>
      <c r="C4" s="25" t="s">
        <v>36</v>
      </c>
      <c r="D4" s="25" t="s">
        <v>25</v>
      </c>
      <c r="E4" s="26">
        <v>2678661</v>
      </c>
      <c r="F4" s="26">
        <v>2013021.71</v>
      </c>
      <c r="G4" s="26">
        <v>172761.59</v>
      </c>
    </row>
    <row r="5" spans="1:7" ht="12.75" customHeight="1">
      <c r="A5" s="24">
        <v>2</v>
      </c>
      <c r="B5" s="25" t="s">
        <v>63</v>
      </c>
      <c r="C5" s="25" t="s">
        <v>37</v>
      </c>
      <c r="D5" s="25" t="s">
        <v>28</v>
      </c>
      <c r="E5" s="26">
        <v>1126869</v>
      </c>
      <c r="F5" s="26">
        <v>885782.49</v>
      </c>
      <c r="G5" s="26">
        <v>55021.48</v>
      </c>
    </row>
    <row r="6" spans="1:7" ht="12.75" customHeight="1">
      <c r="A6" s="24">
        <v>2</v>
      </c>
      <c r="B6" s="25" t="s">
        <v>63</v>
      </c>
      <c r="C6" s="25" t="s">
        <v>38</v>
      </c>
      <c r="D6" s="25" t="s">
        <v>27</v>
      </c>
      <c r="E6" s="26">
        <v>494437</v>
      </c>
      <c r="F6" s="26">
        <v>312571.36</v>
      </c>
      <c r="G6" s="26">
        <v>23760.34</v>
      </c>
    </row>
    <row r="7" spans="1:7" ht="12.75" customHeight="1">
      <c r="A7" s="24">
        <v>2</v>
      </c>
      <c r="B7" s="25" t="s">
        <v>63</v>
      </c>
      <c r="C7" s="25" t="s">
        <v>39</v>
      </c>
      <c r="D7" s="25" t="s">
        <v>26</v>
      </c>
      <c r="E7" s="26">
        <v>568746</v>
      </c>
      <c r="F7" s="26">
        <v>398860.67</v>
      </c>
      <c r="G7" s="26">
        <v>3396.15</v>
      </c>
    </row>
    <row r="8" spans="1:7" ht="12.75" customHeight="1">
      <c r="A8" s="24">
        <v>2</v>
      </c>
      <c r="B8" s="25" t="s">
        <v>63</v>
      </c>
      <c r="C8" s="25" t="s">
        <v>40</v>
      </c>
      <c r="D8" s="25" t="s">
        <v>41</v>
      </c>
      <c r="E8" s="26">
        <v>22153</v>
      </c>
      <c r="F8" s="26">
        <v>9662.08</v>
      </c>
      <c r="G8" s="26">
        <v>2373.69</v>
      </c>
    </row>
    <row r="9" spans="1:7" ht="12.75" customHeight="1">
      <c r="A9" s="24">
        <v>2</v>
      </c>
      <c r="B9" s="25" t="s">
        <v>63</v>
      </c>
      <c r="C9" s="25" t="s">
        <v>42</v>
      </c>
      <c r="D9" s="25" t="s">
        <v>43</v>
      </c>
      <c r="E9" s="26">
        <v>1788157</v>
      </c>
      <c r="F9" s="26">
        <v>1663931.79</v>
      </c>
      <c r="G9" s="26">
        <v>114172.92</v>
      </c>
    </row>
    <row r="10" spans="1:7" ht="12.75" customHeight="1">
      <c r="A10" s="24">
        <v>2</v>
      </c>
      <c r="B10" s="25" t="s">
        <v>63</v>
      </c>
      <c r="C10" s="25" t="s">
        <v>44</v>
      </c>
      <c r="D10" s="25" t="s">
        <v>45</v>
      </c>
      <c r="E10" s="26">
        <v>1072273</v>
      </c>
      <c r="F10" s="26">
        <v>343599.06</v>
      </c>
      <c r="G10" s="26">
        <v>45528.97</v>
      </c>
    </row>
    <row r="11" spans="1:7" ht="12.75" customHeight="1">
      <c r="A11" s="24">
        <v>2</v>
      </c>
      <c r="B11" s="25" t="s">
        <v>63</v>
      </c>
      <c r="C11" s="25" t="s">
        <v>46</v>
      </c>
      <c r="D11" s="25" t="s">
        <v>47</v>
      </c>
      <c r="E11" s="26">
        <v>2440761</v>
      </c>
      <c r="F11" s="26">
        <v>1684707.33</v>
      </c>
      <c r="G11" s="26">
        <v>350721.97</v>
      </c>
    </row>
    <row r="12" spans="1:7" ht="12.75" customHeight="1">
      <c r="A12" s="24">
        <v>2</v>
      </c>
      <c r="B12" s="25" t="s">
        <v>63</v>
      </c>
      <c r="C12" s="25" t="s">
        <v>48</v>
      </c>
      <c r="D12" s="25" t="s">
        <v>49</v>
      </c>
      <c r="E12" s="26">
        <v>5968704</v>
      </c>
      <c r="F12" s="26">
        <v>5260407.29</v>
      </c>
      <c r="G12" s="26">
        <v>0</v>
      </c>
    </row>
    <row r="13" spans="1:7" ht="12.75" customHeight="1">
      <c r="A13" s="24">
        <v>2</v>
      </c>
      <c r="B13" s="25" t="s">
        <v>63</v>
      </c>
      <c r="C13" s="25" t="s">
        <v>50</v>
      </c>
      <c r="D13" s="25" t="s">
        <v>51</v>
      </c>
      <c r="E13" s="26">
        <v>4919837</v>
      </c>
      <c r="F13" s="26">
        <v>2249647.64</v>
      </c>
      <c r="G13" s="26">
        <v>176781.5</v>
      </c>
    </row>
    <row r="14" spans="1:7" ht="12.75" customHeight="1">
      <c r="A14" s="24">
        <v>2</v>
      </c>
      <c r="B14" s="25" t="s">
        <v>63</v>
      </c>
      <c r="C14" s="25" t="s">
        <v>52</v>
      </c>
      <c r="D14" s="25" t="s">
        <v>0</v>
      </c>
      <c r="E14" s="26">
        <v>7558826</v>
      </c>
      <c r="F14" s="26">
        <v>5780447.12</v>
      </c>
      <c r="G14" s="26">
        <v>361895.72</v>
      </c>
    </row>
    <row r="15" spans="1:7" ht="12.75" customHeight="1">
      <c r="A15" s="24">
        <v>2</v>
      </c>
      <c r="B15" s="25" t="s">
        <v>63</v>
      </c>
      <c r="C15" s="25" t="s">
        <v>53</v>
      </c>
      <c r="D15" s="25" t="s">
        <v>54</v>
      </c>
      <c r="E15" s="26">
        <v>2434139</v>
      </c>
      <c r="F15" s="26">
        <v>2528659.43</v>
      </c>
      <c r="G15" s="26">
        <v>3669.07</v>
      </c>
    </row>
    <row r="16" spans="1:7" ht="12.75" customHeight="1">
      <c r="A16" s="24">
        <v>2</v>
      </c>
      <c r="B16" s="25" t="s">
        <v>63</v>
      </c>
      <c r="C16" s="25" t="s">
        <v>55</v>
      </c>
      <c r="D16" s="25" t="s">
        <v>2</v>
      </c>
      <c r="E16" s="26">
        <v>1110521</v>
      </c>
      <c r="F16" s="26">
        <v>705456.54</v>
      </c>
      <c r="G16" s="26">
        <v>36363.19</v>
      </c>
    </row>
    <row r="17" spans="1:7" ht="12.75" customHeight="1">
      <c r="A17" s="24">
        <v>2</v>
      </c>
      <c r="B17" s="25" t="s">
        <v>63</v>
      </c>
      <c r="C17" s="25" t="s">
        <v>56</v>
      </c>
      <c r="D17" s="25" t="s">
        <v>3</v>
      </c>
      <c r="E17" s="26">
        <v>1130492</v>
      </c>
      <c r="F17" s="26">
        <v>529469.91</v>
      </c>
      <c r="G17" s="26">
        <v>166419.83</v>
      </c>
    </row>
    <row r="18" spans="1:7" ht="12.75" customHeight="1">
      <c r="A18" s="24">
        <v>2</v>
      </c>
      <c r="B18" s="25" t="s">
        <v>63</v>
      </c>
      <c r="C18" s="25" t="s">
        <v>57</v>
      </c>
      <c r="D18" s="25" t="s">
        <v>1</v>
      </c>
      <c r="E18" s="26">
        <v>752778</v>
      </c>
      <c r="F18" s="26">
        <v>370469.59</v>
      </c>
      <c r="G18" s="26">
        <v>44233.22</v>
      </c>
    </row>
    <row r="19" spans="1:7" ht="12.75" customHeight="1">
      <c r="A19" s="24">
        <v>2</v>
      </c>
      <c r="B19" s="25" t="s">
        <v>63</v>
      </c>
      <c r="C19" s="25" t="s">
        <v>58</v>
      </c>
      <c r="D19" s="25" t="s">
        <v>59</v>
      </c>
      <c r="E19" s="26">
        <v>5993219</v>
      </c>
      <c r="F19" s="26">
        <v>2291431.43</v>
      </c>
      <c r="G19" s="26">
        <v>0</v>
      </c>
    </row>
    <row r="20" spans="1:7" ht="12.75" customHeight="1">
      <c r="A20" s="24">
        <v>2</v>
      </c>
      <c r="B20" s="25" t="s">
        <v>63</v>
      </c>
      <c r="C20" s="25" t="s">
        <v>60</v>
      </c>
      <c r="D20" s="25" t="s">
        <v>61</v>
      </c>
      <c r="E20" s="26" t="e">
        <f>+Sheet2!#REF!</f>
        <v>#REF!</v>
      </c>
      <c r="F20" s="26">
        <v>0</v>
      </c>
      <c r="G20" s="26">
        <v>0</v>
      </c>
    </row>
    <row r="21" spans="1:7" ht="12.75" customHeight="1">
      <c r="A21" s="24"/>
      <c r="B21" s="25"/>
      <c r="C21" s="25"/>
      <c r="D21" s="25"/>
      <c r="E21" s="26"/>
      <c r="F21" s="26"/>
      <c r="G21" s="26"/>
    </row>
    <row r="22" spans="1:7" ht="12.75" customHeight="1">
      <c r="A22" s="24"/>
      <c r="B22" s="25"/>
      <c r="C22" s="25"/>
      <c r="D22" s="25"/>
      <c r="E22" s="26"/>
      <c r="F22" s="26"/>
      <c r="G22" s="26"/>
    </row>
    <row r="23" spans="1:7" ht="12.75" customHeight="1">
      <c r="A23" s="24">
        <v>3</v>
      </c>
      <c r="B23" s="25" t="s">
        <v>65</v>
      </c>
      <c r="C23" s="25" t="s">
        <v>34</v>
      </c>
      <c r="D23" s="25" t="s">
        <v>23</v>
      </c>
      <c r="E23" s="26">
        <v>14412774</v>
      </c>
      <c r="F23" s="26">
        <v>12433585.829999994</v>
      </c>
      <c r="G23" s="26">
        <v>0</v>
      </c>
    </row>
    <row r="24" spans="1:7" ht="12.75" customHeight="1">
      <c r="A24" s="24">
        <v>3</v>
      </c>
      <c r="B24" s="25" t="s">
        <v>65</v>
      </c>
      <c r="C24" s="25" t="s">
        <v>35</v>
      </c>
      <c r="D24" s="25" t="s">
        <v>24</v>
      </c>
      <c r="E24" s="26">
        <v>5737517</v>
      </c>
      <c r="F24" s="26">
        <v>4912482.71</v>
      </c>
      <c r="G24" s="26">
        <v>0</v>
      </c>
    </row>
    <row r="25" spans="1:7" ht="12.75" customHeight="1">
      <c r="A25" s="24">
        <v>3</v>
      </c>
      <c r="B25" s="25" t="s">
        <v>65</v>
      </c>
      <c r="C25" s="25" t="s">
        <v>36</v>
      </c>
      <c r="D25" s="25" t="s">
        <v>25</v>
      </c>
      <c r="E25" s="26">
        <v>4715242</v>
      </c>
      <c r="F25" s="26">
        <v>4126155.71</v>
      </c>
      <c r="G25" s="26">
        <v>0</v>
      </c>
    </row>
    <row r="26" spans="1:7" ht="12.75" customHeight="1">
      <c r="A26" s="24">
        <v>3</v>
      </c>
      <c r="B26" s="25" t="s">
        <v>65</v>
      </c>
      <c r="C26" s="25" t="s">
        <v>37</v>
      </c>
      <c r="D26" s="25" t="s">
        <v>28</v>
      </c>
      <c r="E26" s="26">
        <v>3981394</v>
      </c>
      <c r="F26" s="26">
        <v>3457676.09</v>
      </c>
      <c r="G26" s="26">
        <v>0</v>
      </c>
    </row>
    <row r="27" spans="1:7" ht="12.75" customHeight="1">
      <c r="A27" s="24">
        <v>3</v>
      </c>
      <c r="B27" s="25" t="s">
        <v>65</v>
      </c>
      <c r="C27" s="25" t="s">
        <v>38</v>
      </c>
      <c r="D27" s="25" t="s">
        <v>27</v>
      </c>
      <c r="E27" s="26">
        <v>1592510</v>
      </c>
      <c r="F27" s="26">
        <v>1337547.14</v>
      </c>
      <c r="G27" s="26">
        <v>0</v>
      </c>
    </row>
    <row r="28" spans="1:7" ht="12.75" customHeight="1">
      <c r="A28" s="24">
        <v>3</v>
      </c>
      <c r="B28" s="25" t="s">
        <v>65</v>
      </c>
      <c r="C28" s="25" t="s">
        <v>39</v>
      </c>
      <c r="D28" s="25" t="s">
        <v>26</v>
      </c>
      <c r="E28" s="26">
        <v>1700166</v>
      </c>
      <c r="F28" s="26">
        <v>1429731.58</v>
      </c>
      <c r="G28" s="26">
        <v>0</v>
      </c>
    </row>
    <row r="29" spans="1:7" ht="12.75" customHeight="1">
      <c r="A29" s="24">
        <v>3</v>
      </c>
      <c r="B29" s="25" t="s">
        <v>65</v>
      </c>
      <c r="C29" s="25" t="s">
        <v>40</v>
      </c>
      <c r="D29" s="25" t="s">
        <v>41</v>
      </c>
      <c r="E29" s="26">
        <v>482702</v>
      </c>
      <c r="F29" s="26">
        <v>343764.94</v>
      </c>
      <c r="G29" s="26">
        <v>0</v>
      </c>
    </row>
    <row r="30" spans="1:7" ht="12.75" customHeight="1">
      <c r="A30" s="24">
        <v>3</v>
      </c>
      <c r="B30" s="25" t="s">
        <v>65</v>
      </c>
      <c r="C30" s="25" t="s">
        <v>42</v>
      </c>
      <c r="D30" s="25" t="s">
        <v>43</v>
      </c>
      <c r="E30" s="26">
        <v>1570415</v>
      </c>
      <c r="F30" s="26">
        <v>1230613.16</v>
      </c>
      <c r="G30" s="26">
        <v>0</v>
      </c>
    </row>
    <row r="31" spans="1:7" ht="12.75" customHeight="1">
      <c r="A31" s="24">
        <v>3</v>
      </c>
      <c r="B31" s="25" t="s">
        <v>65</v>
      </c>
      <c r="C31" s="25" t="s">
        <v>44</v>
      </c>
      <c r="D31" s="25" t="s">
        <v>45</v>
      </c>
      <c r="E31" s="26">
        <v>894515</v>
      </c>
      <c r="F31" s="26">
        <v>680365.89</v>
      </c>
      <c r="G31" s="26">
        <v>0</v>
      </c>
    </row>
    <row r="32" spans="1:7" ht="12.75" customHeight="1">
      <c r="A32" s="24">
        <v>3</v>
      </c>
      <c r="B32" s="25" t="s">
        <v>65</v>
      </c>
      <c r="C32" s="25" t="s">
        <v>46</v>
      </c>
      <c r="D32" s="25" t="s">
        <v>47</v>
      </c>
      <c r="E32" s="26">
        <v>2557981</v>
      </c>
      <c r="F32" s="26">
        <v>1886737.59</v>
      </c>
      <c r="G32" s="26">
        <v>0</v>
      </c>
    </row>
    <row r="33" spans="1:7" ht="12.75" customHeight="1">
      <c r="A33" s="24">
        <v>3</v>
      </c>
      <c r="B33" s="25" t="s">
        <v>65</v>
      </c>
      <c r="C33" s="25" t="s">
        <v>50</v>
      </c>
      <c r="D33" s="25" t="s">
        <v>51</v>
      </c>
      <c r="E33" s="26">
        <v>3528903</v>
      </c>
      <c r="F33" s="26">
        <v>2311636.62</v>
      </c>
      <c r="G33" s="26">
        <v>0</v>
      </c>
    </row>
    <row r="34" spans="1:7" ht="12.75" customHeight="1">
      <c r="A34" s="24">
        <v>3</v>
      </c>
      <c r="B34" s="25" t="s">
        <v>65</v>
      </c>
      <c r="C34" s="25" t="s">
        <v>52</v>
      </c>
      <c r="D34" s="25" t="s">
        <v>0</v>
      </c>
      <c r="E34" s="26">
        <v>4874276</v>
      </c>
      <c r="F34" s="26">
        <v>3221144.31</v>
      </c>
      <c r="G34" s="26">
        <v>0</v>
      </c>
    </row>
    <row r="35" spans="1:7" ht="12.75" customHeight="1">
      <c r="A35" s="24">
        <v>3</v>
      </c>
      <c r="B35" s="25" t="s">
        <v>65</v>
      </c>
      <c r="C35" s="25" t="s">
        <v>53</v>
      </c>
      <c r="D35" s="25" t="s">
        <v>54</v>
      </c>
      <c r="E35" s="26">
        <v>70000</v>
      </c>
      <c r="F35" s="26">
        <v>52499.99</v>
      </c>
      <c r="G35" s="26">
        <v>0</v>
      </c>
    </row>
    <row r="36" spans="1:7" ht="12.75" customHeight="1">
      <c r="A36" s="24">
        <v>3</v>
      </c>
      <c r="B36" s="25" t="s">
        <v>65</v>
      </c>
      <c r="C36" s="25" t="s">
        <v>55</v>
      </c>
      <c r="D36" s="25" t="s">
        <v>2</v>
      </c>
      <c r="E36" s="26">
        <v>2428750</v>
      </c>
      <c r="F36" s="26">
        <v>1691283.1</v>
      </c>
      <c r="G36" s="26">
        <v>0</v>
      </c>
    </row>
    <row r="37" spans="1:7" ht="12.75" customHeight="1">
      <c r="A37" s="24">
        <v>3</v>
      </c>
      <c r="B37" s="25" t="s">
        <v>65</v>
      </c>
      <c r="C37" s="25" t="s">
        <v>56</v>
      </c>
      <c r="D37" s="25" t="s">
        <v>3</v>
      </c>
      <c r="E37" s="26">
        <v>1608963</v>
      </c>
      <c r="F37" s="26">
        <v>1062451.31</v>
      </c>
      <c r="G37" s="26">
        <v>0</v>
      </c>
    </row>
    <row r="38" spans="1:7" ht="12.75" customHeight="1">
      <c r="A38" s="24">
        <v>3</v>
      </c>
      <c r="B38" s="25" t="s">
        <v>65</v>
      </c>
      <c r="C38" s="25" t="s">
        <v>57</v>
      </c>
      <c r="D38" s="25" t="s">
        <v>1</v>
      </c>
      <c r="E38" s="26">
        <v>2371218</v>
      </c>
      <c r="F38" s="26">
        <v>1630375.09</v>
      </c>
      <c r="G38" s="26">
        <v>0</v>
      </c>
    </row>
    <row r="39" spans="1:7" ht="12.75" customHeight="1">
      <c r="A39" s="24"/>
      <c r="B39" s="25"/>
      <c r="C39" s="25"/>
      <c r="D39" s="25"/>
      <c r="E39" s="26"/>
      <c r="F39" s="26"/>
      <c r="G39" s="26"/>
    </row>
    <row r="40" spans="1:7" ht="12.75" customHeight="1">
      <c r="A40" s="24"/>
      <c r="B40" s="25"/>
      <c r="C40" s="25"/>
      <c r="D40" s="25"/>
      <c r="E40" s="26"/>
      <c r="F40" s="26"/>
      <c r="G40" s="26"/>
    </row>
    <row r="41" spans="1:7" ht="12.75" customHeight="1">
      <c r="A41" s="24">
        <v>4</v>
      </c>
      <c r="B41" s="25" t="s">
        <v>66</v>
      </c>
      <c r="C41" s="25" t="s">
        <v>34</v>
      </c>
      <c r="D41" s="25" t="s">
        <v>23</v>
      </c>
      <c r="E41" s="26">
        <v>5239380</v>
      </c>
      <c r="F41" s="26">
        <v>4550711.49</v>
      </c>
      <c r="G41" s="26">
        <v>0</v>
      </c>
    </row>
    <row r="42" spans="1:7" ht="12.75" customHeight="1">
      <c r="A42" s="24">
        <v>4</v>
      </c>
      <c r="B42" s="25" t="s">
        <v>66</v>
      </c>
      <c r="C42" s="25" t="s">
        <v>35</v>
      </c>
      <c r="D42" s="25" t="s">
        <v>24</v>
      </c>
      <c r="E42" s="26">
        <v>2030029</v>
      </c>
      <c r="F42" s="26">
        <v>1736264.02</v>
      </c>
      <c r="G42" s="26">
        <v>0</v>
      </c>
    </row>
    <row r="43" spans="1:7" ht="12.75" customHeight="1">
      <c r="A43" s="24">
        <v>4</v>
      </c>
      <c r="B43" s="25" t="s">
        <v>66</v>
      </c>
      <c r="C43" s="25" t="s">
        <v>36</v>
      </c>
      <c r="D43" s="25" t="s">
        <v>25</v>
      </c>
      <c r="E43" s="26">
        <v>1760052</v>
      </c>
      <c r="F43" s="26">
        <v>1516714.77</v>
      </c>
      <c r="G43" s="26">
        <v>0</v>
      </c>
    </row>
    <row r="44" spans="1:7" ht="12.75" customHeight="1">
      <c r="A44" s="24">
        <v>4</v>
      </c>
      <c r="B44" s="25" t="s">
        <v>66</v>
      </c>
      <c r="C44" s="25" t="s">
        <v>37</v>
      </c>
      <c r="D44" s="25" t="s">
        <v>28</v>
      </c>
      <c r="E44" s="26">
        <v>1387507</v>
      </c>
      <c r="F44" s="26">
        <v>1220256.83</v>
      </c>
      <c r="G44" s="26">
        <v>0</v>
      </c>
    </row>
    <row r="45" spans="1:7" ht="12.75" customHeight="1">
      <c r="A45" s="24">
        <v>4</v>
      </c>
      <c r="B45" s="25" t="s">
        <v>66</v>
      </c>
      <c r="C45" s="25" t="s">
        <v>38</v>
      </c>
      <c r="D45" s="25" t="s">
        <v>27</v>
      </c>
      <c r="E45" s="26">
        <v>542971</v>
      </c>
      <c r="F45" s="26">
        <v>470867.14</v>
      </c>
      <c r="G45" s="26">
        <v>0</v>
      </c>
    </row>
    <row r="46" spans="1:7" ht="12.75" customHeight="1">
      <c r="A46" s="24">
        <v>4</v>
      </c>
      <c r="B46" s="25" t="s">
        <v>66</v>
      </c>
      <c r="C46" s="25" t="s">
        <v>39</v>
      </c>
      <c r="D46" s="25" t="s">
        <v>26</v>
      </c>
      <c r="E46" s="26">
        <v>615738</v>
      </c>
      <c r="F46" s="26">
        <v>517173.7</v>
      </c>
      <c r="G46" s="26">
        <v>0</v>
      </c>
    </row>
    <row r="47" spans="1:7" ht="12.75" customHeight="1">
      <c r="A47" s="24">
        <v>4</v>
      </c>
      <c r="B47" s="25" t="s">
        <v>66</v>
      </c>
      <c r="C47" s="25" t="s">
        <v>40</v>
      </c>
      <c r="D47" s="25" t="s">
        <v>41</v>
      </c>
      <c r="E47" s="26">
        <v>168394</v>
      </c>
      <c r="F47" s="26">
        <v>122266.81</v>
      </c>
      <c r="G47" s="26">
        <v>0</v>
      </c>
    </row>
    <row r="48" spans="1:7" ht="12.75" customHeight="1">
      <c r="A48" s="24">
        <v>4</v>
      </c>
      <c r="B48" s="25" t="s">
        <v>66</v>
      </c>
      <c r="C48" s="25" t="s">
        <v>42</v>
      </c>
      <c r="D48" s="25" t="s">
        <v>43</v>
      </c>
      <c r="E48" s="26">
        <v>564783</v>
      </c>
      <c r="F48" s="26">
        <v>443739.49</v>
      </c>
      <c r="G48" s="26">
        <v>0</v>
      </c>
    </row>
    <row r="49" spans="1:7" ht="12.75" customHeight="1">
      <c r="A49" s="24">
        <v>4</v>
      </c>
      <c r="B49" s="25" t="s">
        <v>66</v>
      </c>
      <c r="C49" s="25" t="s">
        <v>44</v>
      </c>
      <c r="D49" s="25" t="s">
        <v>45</v>
      </c>
      <c r="E49" s="26">
        <v>314447</v>
      </c>
      <c r="F49" s="26">
        <v>247505.73</v>
      </c>
      <c r="G49" s="26">
        <v>0</v>
      </c>
    </row>
    <row r="50" spans="1:7" ht="12.75" customHeight="1">
      <c r="A50" s="24">
        <v>4</v>
      </c>
      <c r="B50" s="25" t="s">
        <v>66</v>
      </c>
      <c r="C50" s="25" t="s">
        <v>46</v>
      </c>
      <c r="D50" s="25" t="s">
        <v>47</v>
      </c>
      <c r="E50" s="26">
        <v>976507</v>
      </c>
      <c r="F50" s="26">
        <v>705591.77</v>
      </c>
      <c r="G50" s="26">
        <v>0</v>
      </c>
    </row>
    <row r="51" spans="1:7" ht="12.75" customHeight="1">
      <c r="A51" s="24">
        <v>4</v>
      </c>
      <c r="B51" s="25" t="s">
        <v>66</v>
      </c>
      <c r="C51" s="25" t="s">
        <v>50</v>
      </c>
      <c r="D51" s="25" t="s">
        <v>51</v>
      </c>
      <c r="E51" s="26">
        <v>1505649</v>
      </c>
      <c r="F51" s="26">
        <v>1015504.85</v>
      </c>
      <c r="G51" s="26">
        <v>0</v>
      </c>
    </row>
    <row r="52" spans="1:7" ht="12.75" customHeight="1">
      <c r="A52" s="24">
        <v>4</v>
      </c>
      <c r="B52" s="25" t="s">
        <v>66</v>
      </c>
      <c r="C52" s="25" t="s">
        <v>52</v>
      </c>
      <c r="D52" s="25" t="s">
        <v>0</v>
      </c>
      <c r="E52" s="26">
        <v>3331205</v>
      </c>
      <c r="F52" s="26">
        <v>2442228.76</v>
      </c>
      <c r="G52" s="26">
        <v>0</v>
      </c>
    </row>
    <row r="53" spans="1:7" ht="12.75" customHeight="1">
      <c r="A53" s="24">
        <v>4</v>
      </c>
      <c r="B53" s="25" t="s">
        <v>66</v>
      </c>
      <c r="C53" s="25" t="s">
        <v>53</v>
      </c>
      <c r="D53" s="25" t="s">
        <v>54</v>
      </c>
      <c r="E53" s="26">
        <v>25838</v>
      </c>
      <c r="F53" s="26">
        <v>20005.51</v>
      </c>
      <c r="G53" s="26">
        <v>0</v>
      </c>
    </row>
    <row r="54" spans="1:7" ht="12.75" customHeight="1">
      <c r="A54" s="24">
        <v>4</v>
      </c>
      <c r="B54" s="25" t="s">
        <v>66</v>
      </c>
      <c r="C54" s="25" t="s">
        <v>55</v>
      </c>
      <c r="D54" s="25" t="s">
        <v>2</v>
      </c>
      <c r="E54" s="26">
        <v>858066</v>
      </c>
      <c r="F54" s="26">
        <v>636768.23</v>
      </c>
      <c r="G54" s="26">
        <v>0</v>
      </c>
    </row>
    <row r="55" spans="1:7" ht="12.75" customHeight="1">
      <c r="A55" s="24">
        <v>4</v>
      </c>
      <c r="B55" s="25" t="s">
        <v>66</v>
      </c>
      <c r="C55" s="25" t="s">
        <v>56</v>
      </c>
      <c r="D55" s="25" t="s">
        <v>3</v>
      </c>
      <c r="E55" s="26">
        <v>534494</v>
      </c>
      <c r="F55" s="26">
        <v>373042.37</v>
      </c>
      <c r="G55" s="26">
        <v>0</v>
      </c>
    </row>
    <row r="56" spans="1:7" ht="12.75" customHeight="1">
      <c r="A56" s="24">
        <v>4</v>
      </c>
      <c r="B56" s="25" t="s">
        <v>66</v>
      </c>
      <c r="C56" s="25" t="s">
        <v>57</v>
      </c>
      <c r="D56" s="25" t="s">
        <v>1</v>
      </c>
      <c r="E56" s="26">
        <v>836889</v>
      </c>
      <c r="F56" s="26">
        <v>580480.91</v>
      </c>
      <c r="G56" s="26">
        <v>0</v>
      </c>
    </row>
    <row r="58" spans="5:7" ht="11.25">
      <c r="E58" s="28" t="e">
        <f>SUM(E2:E57)</f>
        <v>#REF!</v>
      </c>
      <c r="F58" s="28">
        <f>SUM(F2:F57)</f>
        <v>90622657.16999997</v>
      </c>
      <c r="G58" s="28">
        <f>SUM(G2:G57)</f>
        <v>1911862.43</v>
      </c>
    </row>
    <row r="60" spans="4:7" ht="11.25">
      <c r="D60" s="27" t="s">
        <v>81</v>
      </c>
      <c r="E60" s="28">
        <f>-E12</f>
        <v>-5968704</v>
      </c>
      <c r="F60" s="28">
        <f>-F12</f>
        <v>-5260407.29</v>
      </c>
      <c r="G60" s="28">
        <f>-G12</f>
        <v>0</v>
      </c>
    </row>
    <row r="62" spans="5:7" ht="11.25">
      <c r="E62" s="28" t="e">
        <f>SUM(E58:E61)</f>
        <v>#REF!</v>
      </c>
      <c r="F62" s="28">
        <f>SUM(F58:F61)</f>
        <v>85362249.87999997</v>
      </c>
      <c r="G62" s="28">
        <f>SUM(G58:G61)</f>
        <v>1911862.43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P. Le Marbe</dc:creator>
  <cp:keywords/>
  <dc:description/>
  <cp:lastModifiedBy>saunders</cp:lastModifiedBy>
  <cp:lastPrinted>2003-04-25T12:41:44Z</cp:lastPrinted>
  <dcterms:created xsi:type="dcterms:W3CDTF">2002-03-27T12:36:56Z</dcterms:created>
  <dcterms:modified xsi:type="dcterms:W3CDTF">2003-04-29T21:01:59Z</dcterms:modified>
  <cp:category/>
  <cp:version/>
  <cp:contentType/>
  <cp:contentStatus/>
</cp:coreProperties>
</file>